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hgak\Desktop\家計簿ソフト改 027_管理部_広報エクセル家計簿\"/>
    </mc:Choice>
  </mc:AlternateContent>
  <xr:revisionPtr revIDLastSave="0" documentId="8_{2421CC90-F4B5-42C2-BA91-64E01D93D2F1}" xr6:coauthVersionLast="47" xr6:coauthVersionMax="47" xr10:uidLastSave="{00000000-0000-0000-0000-000000000000}"/>
  <bookViews>
    <workbookView xWindow="28845" yWindow="-16260" windowWidth="29040" windowHeight="15720" tabRatio="852" firstSheet="1" activeTab="1" xr2:uid="{00000000-000D-0000-FFFF-FFFF00000000}"/>
  </bookViews>
  <sheets>
    <sheet name="リスト" sheetId="34" state="hidden" r:id="rId1"/>
    <sheet name="初期設定" sheetId="1" r:id="rId2"/>
    <sheet name="Jan." sheetId="2" r:id="rId3"/>
    <sheet name="Feb." sheetId="20" r:id="rId4"/>
    <sheet name="Mar." sheetId="21" r:id="rId5"/>
    <sheet name="Apr." sheetId="22" r:id="rId6"/>
    <sheet name="May" sheetId="23" r:id="rId7"/>
    <sheet name="Jun." sheetId="24" r:id="rId8"/>
    <sheet name="Jul." sheetId="25" r:id="rId9"/>
    <sheet name="Aug." sheetId="26" r:id="rId10"/>
    <sheet name="Sep." sheetId="27" r:id="rId11"/>
    <sheet name="Oct." sheetId="28" r:id="rId12"/>
    <sheet name="Nov." sheetId="29" r:id="rId13"/>
    <sheet name="Dec." sheetId="30" r:id="rId14"/>
    <sheet name="ボーナス等の臨時収支" sheetId="4" r:id="rId15"/>
    <sheet name="年間集計表 (円)" sheetId="33" r:id="rId16"/>
    <sheet name="年間集計表（外貨）" sheetId="32" r:id="rId17"/>
    <sheet name="グラフ" sheetId="31" r:id="rId18"/>
  </sheets>
  <definedNames>
    <definedName name="_xlnm._FilterDatabase" localSheetId="0" hidden="1">リスト!$A$1:$F$91</definedName>
    <definedName name="Excel_BuiltIn_Print_Titles_1" localSheetId="15">'年間集計表 (円)'!$B$3:$IW$7</definedName>
    <definedName name="Excel_BuiltIn_Print_Titles_1" localSheetId="16">'年間集計表（外貨）'!$B$3:$IW$7</definedName>
    <definedName name="Excel_BuiltIn_Print_Titles_1">#REF!</definedName>
    <definedName name="_xlnm.Print_Area" localSheetId="5">Apr.!$A$1:$L$51</definedName>
    <definedName name="_xlnm.Print_Area" localSheetId="9">Aug.!$A$1:$L$51</definedName>
    <definedName name="_xlnm.Print_Area" localSheetId="13">Dec.!$A$1:$L$51</definedName>
    <definedName name="_xlnm.Print_Area" localSheetId="3">Feb.!$A$1:$L$51</definedName>
    <definedName name="_xlnm.Print_Area" localSheetId="2">Jan.!$A$1:$L$51</definedName>
    <definedName name="_xlnm.Print_Area" localSheetId="8">Jul.!$A$1:$L$51</definedName>
    <definedName name="_xlnm.Print_Area" localSheetId="7">Jun.!$A$1:$L$51</definedName>
    <definedName name="_xlnm.Print_Area" localSheetId="4">Mar.!$A$1:$L$51</definedName>
    <definedName name="_xlnm.Print_Area" localSheetId="6">May!$A$1:$L$51</definedName>
    <definedName name="_xlnm.Print_Area" localSheetId="12">Nov.!$A$1:$L$51</definedName>
    <definedName name="_xlnm.Print_Area" localSheetId="11">Oct.!$A$1:$L$51</definedName>
    <definedName name="_xlnm.Print_Area" localSheetId="10">Sep.!$A$1:$L$51</definedName>
    <definedName name="_xlnm.Print_Area" localSheetId="14">ボーナス等の臨時収支!$A$1:$G$40</definedName>
    <definedName name="_xlnm.Print_Area" localSheetId="1">初期設定!$1:$43</definedName>
    <definedName name="_xlnm.Print_Area" localSheetId="15">'年間集計表 (円)'!$A$1:$BD$51</definedName>
    <definedName name="_xlnm.Print_Area" localSheetId="16">'年間集計表（外貨）'!$A$1:$BD$51</definedName>
    <definedName name="_xlnm.Print_Titles" localSheetId="15">'年間集計表 (円)'!$3:$7</definedName>
    <definedName name="_xlnm.Print_Titles" localSheetId="16">'年間集計表（外貨）'!$3:$7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0" l="1"/>
  <c r="C47" i="30"/>
  <c r="C46" i="30"/>
  <c r="B46" i="30"/>
  <c r="C45" i="30"/>
  <c r="C44" i="30"/>
  <c r="C43" i="30"/>
  <c r="B43" i="30"/>
  <c r="C42" i="30"/>
  <c r="C41" i="30"/>
  <c r="C40" i="30"/>
  <c r="B40" i="30"/>
  <c r="C39" i="30"/>
  <c r="C38" i="30"/>
  <c r="C37" i="30"/>
  <c r="B37" i="30"/>
  <c r="C36" i="30"/>
  <c r="C35" i="30"/>
  <c r="C34" i="30"/>
  <c r="B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B13" i="30"/>
  <c r="C48" i="29"/>
  <c r="C47" i="29"/>
  <c r="C46" i="29"/>
  <c r="B46" i="29"/>
  <c r="C45" i="29"/>
  <c r="C44" i="29"/>
  <c r="C43" i="29"/>
  <c r="B43" i="29"/>
  <c r="C42" i="29"/>
  <c r="C41" i="29"/>
  <c r="C40" i="29"/>
  <c r="B40" i="29"/>
  <c r="C39" i="29"/>
  <c r="C38" i="29"/>
  <c r="C37" i="29"/>
  <c r="B37" i="29"/>
  <c r="C36" i="29"/>
  <c r="C35" i="29"/>
  <c r="C34" i="29"/>
  <c r="B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B13" i="29"/>
  <c r="C48" i="28"/>
  <c r="C47" i="28"/>
  <c r="C46" i="28"/>
  <c r="B46" i="28"/>
  <c r="C45" i="28"/>
  <c r="C44" i="28"/>
  <c r="C43" i="28"/>
  <c r="B43" i="28"/>
  <c r="C42" i="28"/>
  <c r="C41" i="28"/>
  <c r="C40" i="28"/>
  <c r="B40" i="28"/>
  <c r="C39" i="28"/>
  <c r="C38" i="28"/>
  <c r="C37" i="28"/>
  <c r="B37" i="28"/>
  <c r="C36" i="28"/>
  <c r="C35" i="28"/>
  <c r="C34" i="28"/>
  <c r="B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B13" i="28"/>
  <c r="C48" i="27"/>
  <c r="C47" i="27"/>
  <c r="C46" i="27"/>
  <c r="B46" i="27"/>
  <c r="C45" i="27"/>
  <c r="C44" i="27"/>
  <c r="C43" i="27"/>
  <c r="B43" i="27"/>
  <c r="C42" i="27"/>
  <c r="C41" i="27"/>
  <c r="C40" i="27"/>
  <c r="B40" i="27"/>
  <c r="C39" i="27"/>
  <c r="C38" i="27"/>
  <c r="C37" i="27"/>
  <c r="B37" i="27"/>
  <c r="C36" i="27"/>
  <c r="C35" i="27"/>
  <c r="C34" i="27"/>
  <c r="B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B13" i="27"/>
  <c r="C48" i="26"/>
  <c r="C47" i="26"/>
  <c r="C46" i="26"/>
  <c r="B46" i="26"/>
  <c r="C45" i="26"/>
  <c r="C44" i="26"/>
  <c r="C43" i="26"/>
  <c r="B43" i="26"/>
  <c r="C42" i="26"/>
  <c r="C41" i="26"/>
  <c r="C40" i="26"/>
  <c r="B40" i="26"/>
  <c r="C39" i="26"/>
  <c r="C38" i="26"/>
  <c r="C37" i="26"/>
  <c r="B37" i="26"/>
  <c r="C36" i="26"/>
  <c r="C35" i="26"/>
  <c r="C34" i="26"/>
  <c r="B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B13" i="26"/>
  <c r="C48" i="25"/>
  <c r="C47" i="25"/>
  <c r="C46" i="25"/>
  <c r="B46" i="25"/>
  <c r="C45" i="25"/>
  <c r="C44" i="25"/>
  <c r="C43" i="25"/>
  <c r="B43" i="25"/>
  <c r="C42" i="25"/>
  <c r="C41" i="25"/>
  <c r="C40" i="25"/>
  <c r="B40" i="25"/>
  <c r="C39" i="25"/>
  <c r="C38" i="25"/>
  <c r="C37" i="25"/>
  <c r="B37" i="25"/>
  <c r="C36" i="25"/>
  <c r="C35" i="25"/>
  <c r="C34" i="25"/>
  <c r="B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B13" i="25"/>
  <c r="C48" i="24"/>
  <c r="C47" i="24"/>
  <c r="C46" i="24"/>
  <c r="B46" i="24"/>
  <c r="C45" i="24"/>
  <c r="C44" i="24"/>
  <c r="C43" i="24"/>
  <c r="B43" i="24"/>
  <c r="C42" i="24"/>
  <c r="C41" i="24"/>
  <c r="C40" i="24"/>
  <c r="B40" i="24"/>
  <c r="C39" i="24"/>
  <c r="C38" i="24"/>
  <c r="C37" i="24"/>
  <c r="B37" i="24"/>
  <c r="C36" i="24"/>
  <c r="C35" i="24"/>
  <c r="C34" i="24"/>
  <c r="B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B13" i="24"/>
  <c r="C48" i="23"/>
  <c r="C47" i="23"/>
  <c r="C46" i="23"/>
  <c r="B46" i="23"/>
  <c r="C45" i="23"/>
  <c r="C44" i="23"/>
  <c r="C43" i="23"/>
  <c r="B43" i="23"/>
  <c r="C42" i="23"/>
  <c r="C41" i="23"/>
  <c r="C40" i="23"/>
  <c r="B40" i="23"/>
  <c r="C39" i="23"/>
  <c r="C38" i="23"/>
  <c r="C37" i="23"/>
  <c r="B37" i="23"/>
  <c r="C36" i="23"/>
  <c r="C35" i="23"/>
  <c r="C34" i="23"/>
  <c r="B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B13" i="23"/>
  <c r="C48" i="22"/>
  <c r="C47" i="22"/>
  <c r="C46" i="22"/>
  <c r="B46" i="22"/>
  <c r="C45" i="22"/>
  <c r="C44" i="22"/>
  <c r="C43" i="22"/>
  <c r="B43" i="22"/>
  <c r="C42" i="22"/>
  <c r="C41" i="22"/>
  <c r="C40" i="22"/>
  <c r="B40" i="22"/>
  <c r="C39" i="22"/>
  <c r="C38" i="22"/>
  <c r="C37" i="22"/>
  <c r="B37" i="22"/>
  <c r="C36" i="22"/>
  <c r="C35" i="22"/>
  <c r="C34" i="22"/>
  <c r="B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B13" i="22"/>
  <c r="C48" i="21"/>
  <c r="C47" i="21"/>
  <c r="C46" i="21"/>
  <c r="B46" i="21"/>
  <c r="C45" i="21"/>
  <c r="C44" i="21"/>
  <c r="C43" i="21"/>
  <c r="B43" i="21"/>
  <c r="C42" i="21"/>
  <c r="C41" i="21"/>
  <c r="C40" i="21"/>
  <c r="B40" i="21"/>
  <c r="C39" i="21"/>
  <c r="C38" i="21"/>
  <c r="C37" i="21"/>
  <c r="B37" i="21"/>
  <c r="C36" i="21"/>
  <c r="C35" i="21"/>
  <c r="C34" i="21"/>
  <c r="B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B13" i="21"/>
  <c r="C48" i="20"/>
  <c r="C47" i="20"/>
  <c r="C46" i="20"/>
  <c r="B46" i="20"/>
  <c r="C45" i="20"/>
  <c r="C44" i="20"/>
  <c r="C43" i="20"/>
  <c r="B43" i="20"/>
  <c r="C42" i="20"/>
  <c r="C41" i="20"/>
  <c r="C40" i="20"/>
  <c r="B40" i="20"/>
  <c r="C39" i="20"/>
  <c r="C38" i="20"/>
  <c r="C37" i="20"/>
  <c r="B37" i="20"/>
  <c r="C36" i="20"/>
  <c r="C35" i="20"/>
  <c r="C34" i="20"/>
  <c r="B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B13" i="20"/>
  <c r="B46" i="2"/>
  <c r="B43" i="2"/>
  <c r="B40" i="2"/>
  <c r="B37" i="2"/>
  <c r="B34" i="2"/>
  <c r="C33" i="2"/>
  <c r="B13" i="2"/>
  <c r="F26" i="1" l="1"/>
  <c r="D4" i="33" s="1"/>
  <c r="F18" i="1"/>
  <c r="D3" i="33" s="1"/>
  <c r="F17" i="1"/>
  <c r="D3" i="32" s="1"/>
  <c r="F25" i="1"/>
  <c r="D4" i="32" s="1"/>
  <c r="G49" i="2"/>
  <c r="G50" i="2" s="1"/>
  <c r="B2" i="30"/>
  <c r="B2" i="29"/>
  <c r="B2" i="28"/>
  <c r="B2" i="27"/>
  <c r="B2" i="26"/>
  <c r="B2" i="25"/>
  <c r="B2" i="2"/>
  <c r="B2" i="20"/>
  <c r="B2" i="21"/>
  <c r="B2" i="22"/>
  <c r="B2" i="24"/>
  <c r="B2" i="23"/>
  <c r="K49" i="30"/>
  <c r="K50" i="30" s="1"/>
  <c r="J49" i="30"/>
  <c r="J50" i="30" s="1"/>
  <c r="I49" i="30"/>
  <c r="I50" i="30" s="1"/>
  <c r="H49" i="30"/>
  <c r="H50" i="30" s="1"/>
  <c r="G49" i="30"/>
  <c r="G50" i="30" s="1"/>
  <c r="D49" i="30"/>
  <c r="D33" i="30"/>
  <c r="D10" i="30"/>
  <c r="B9" i="30"/>
  <c r="B8" i="30"/>
  <c r="B7" i="30"/>
  <c r="B6" i="30"/>
  <c r="F5" i="30"/>
  <c r="B5" i="30"/>
  <c r="K2" i="30"/>
  <c r="H2" i="30"/>
  <c r="G50" i="29"/>
  <c r="K49" i="29"/>
  <c r="K50" i="29" s="1"/>
  <c r="J49" i="29"/>
  <c r="J50" i="29" s="1"/>
  <c r="I49" i="29"/>
  <c r="I50" i="29" s="1"/>
  <c r="H49" i="29"/>
  <c r="H50" i="29" s="1"/>
  <c r="G49" i="29"/>
  <c r="D49" i="29"/>
  <c r="D33" i="29"/>
  <c r="D10" i="29"/>
  <c r="B9" i="29"/>
  <c r="B8" i="29"/>
  <c r="B7" i="29"/>
  <c r="B6" i="29"/>
  <c r="F5" i="29"/>
  <c r="B5" i="29"/>
  <c r="K2" i="29"/>
  <c r="H2" i="29"/>
  <c r="K50" i="28"/>
  <c r="K49" i="28"/>
  <c r="J49" i="28"/>
  <c r="J50" i="28" s="1"/>
  <c r="I49" i="28"/>
  <c r="I50" i="28" s="1"/>
  <c r="H49" i="28"/>
  <c r="H50" i="28" s="1"/>
  <c r="G49" i="28"/>
  <c r="G50" i="28" s="1"/>
  <c r="D49" i="28"/>
  <c r="D33" i="28"/>
  <c r="D10" i="28"/>
  <c r="B9" i="28"/>
  <c r="B8" i="28"/>
  <c r="B7" i="28"/>
  <c r="B6" i="28"/>
  <c r="F5" i="28"/>
  <c r="B5" i="28"/>
  <c r="K2" i="28"/>
  <c r="H2" i="28"/>
  <c r="K49" i="27"/>
  <c r="K50" i="27" s="1"/>
  <c r="J49" i="27"/>
  <c r="J50" i="27" s="1"/>
  <c r="I49" i="27"/>
  <c r="I50" i="27" s="1"/>
  <c r="H49" i="27"/>
  <c r="H50" i="27" s="1"/>
  <c r="G49" i="27"/>
  <c r="G50" i="27" s="1"/>
  <c r="D49" i="27"/>
  <c r="D33" i="27"/>
  <c r="D10" i="27"/>
  <c r="B9" i="27"/>
  <c r="B8" i="27"/>
  <c r="B7" i="27"/>
  <c r="B6" i="27"/>
  <c r="F5" i="27"/>
  <c r="B5" i="27"/>
  <c r="K2" i="27"/>
  <c r="H2" i="27"/>
  <c r="K49" i="26"/>
  <c r="K50" i="26" s="1"/>
  <c r="J49" i="26"/>
  <c r="J50" i="26" s="1"/>
  <c r="I49" i="26"/>
  <c r="I50" i="26" s="1"/>
  <c r="H49" i="26"/>
  <c r="H50" i="26" s="1"/>
  <c r="G49" i="26"/>
  <c r="G50" i="26" s="1"/>
  <c r="D49" i="26"/>
  <c r="D33" i="26"/>
  <c r="D10" i="26"/>
  <c r="B9" i="26"/>
  <c r="B8" i="26"/>
  <c r="B7" i="26"/>
  <c r="B6" i="26"/>
  <c r="F5" i="26"/>
  <c r="B5" i="26"/>
  <c r="K2" i="26"/>
  <c r="H2" i="26"/>
  <c r="K49" i="25"/>
  <c r="K50" i="25" s="1"/>
  <c r="J49" i="25"/>
  <c r="J50" i="25" s="1"/>
  <c r="I49" i="25"/>
  <c r="I50" i="25" s="1"/>
  <c r="H49" i="25"/>
  <c r="H50" i="25" s="1"/>
  <c r="G49" i="25"/>
  <c r="G50" i="25" s="1"/>
  <c r="D49" i="25"/>
  <c r="D33" i="25"/>
  <c r="D10" i="25"/>
  <c r="B9" i="25"/>
  <c r="B8" i="25"/>
  <c r="B7" i="25"/>
  <c r="B6" i="25"/>
  <c r="F5" i="25"/>
  <c r="B5" i="25"/>
  <c r="K2" i="25"/>
  <c r="H2" i="25"/>
  <c r="K49" i="24"/>
  <c r="K50" i="24" s="1"/>
  <c r="J49" i="24"/>
  <c r="J50" i="24" s="1"/>
  <c r="I49" i="24"/>
  <c r="I50" i="24" s="1"/>
  <c r="H49" i="24"/>
  <c r="H50" i="24" s="1"/>
  <c r="G49" i="24"/>
  <c r="G50" i="24" s="1"/>
  <c r="D49" i="24"/>
  <c r="D33" i="24"/>
  <c r="D10" i="24"/>
  <c r="B9" i="24"/>
  <c r="B8" i="24"/>
  <c r="B7" i="24"/>
  <c r="B6" i="24"/>
  <c r="F5" i="24"/>
  <c r="B5" i="24"/>
  <c r="K2" i="24"/>
  <c r="H2" i="24"/>
  <c r="K49" i="23"/>
  <c r="K50" i="23" s="1"/>
  <c r="J49" i="23"/>
  <c r="J50" i="23" s="1"/>
  <c r="I49" i="23"/>
  <c r="I50" i="23" s="1"/>
  <c r="H49" i="23"/>
  <c r="H50" i="23" s="1"/>
  <c r="G49" i="23"/>
  <c r="G50" i="23" s="1"/>
  <c r="D49" i="23"/>
  <c r="D33" i="23"/>
  <c r="D10" i="23"/>
  <c r="B9" i="23"/>
  <c r="B8" i="23"/>
  <c r="B7" i="23"/>
  <c r="B6" i="23"/>
  <c r="F5" i="23"/>
  <c r="B5" i="23"/>
  <c r="K2" i="23"/>
  <c r="H2" i="23"/>
  <c r="G50" i="22"/>
  <c r="K49" i="22"/>
  <c r="K50" i="22" s="1"/>
  <c r="J49" i="22"/>
  <c r="J50" i="22" s="1"/>
  <c r="I49" i="22"/>
  <c r="I50" i="22" s="1"/>
  <c r="H49" i="22"/>
  <c r="H50" i="22" s="1"/>
  <c r="G49" i="22"/>
  <c r="D49" i="22"/>
  <c r="D33" i="22"/>
  <c r="D10" i="22"/>
  <c r="B9" i="22"/>
  <c r="B8" i="22"/>
  <c r="B7" i="22"/>
  <c r="B6" i="22"/>
  <c r="F5" i="22"/>
  <c r="B5" i="22"/>
  <c r="K2" i="22"/>
  <c r="H2" i="22"/>
  <c r="K49" i="21"/>
  <c r="K50" i="21" s="1"/>
  <c r="J49" i="21"/>
  <c r="J50" i="21" s="1"/>
  <c r="I49" i="21"/>
  <c r="I50" i="21" s="1"/>
  <c r="H49" i="21"/>
  <c r="H50" i="21" s="1"/>
  <c r="G49" i="21"/>
  <c r="G50" i="21" s="1"/>
  <c r="D49" i="21"/>
  <c r="D33" i="21"/>
  <c r="D10" i="21"/>
  <c r="B9" i="21"/>
  <c r="B8" i="21"/>
  <c r="B7" i="21"/>
  <c r="B6" i="21"/>
  <c r="F5" i="21"/>
  <c r="B5" i="21"/>
  <c r="K2" i="21"/>
  <c r="H2" i="21"/>
  <c r="K49" i="20"/>
  <c r="K50" i="20" s="1"/>
  <c r="J49" i="20"/>
  <c r="J50" i="20" s="1"/>
  <c r="I49" i="20"/>
  <c r="I50" i="20" s="1"/>
  <c r="H49" i="20"/>
  <c r="H50" i="20" s="1"/>
  <c r="G49" i="20"/>
  <c r="G50" i="20" s="1"/>
  <c r="D49" i="20"/>
  <c r="D33" i="20"/>
  <c r="D10" i="20"/>
  <c r="B9" i="20"/>
  <c r="B8" i="20"/>
  <c r="B7" i="20"/>
  <c r="B6" i="20"/>
  <c r="F5" i="20"/>
  <c r="B5" i="20"/>
  <c r="K2" i="20"/>
  <c r="H2" i="20"/>
  <c r="D50" i="30" l="1"/>
  <c r="D50" i="29"/>
  <c r="D50" i="28"/>
  <c r="D50" i="26"/>
  <c r="D50" i="24"/>
  <c r="D50" i="21"/>
  <c r="D50" i="27"/>
  <c r="D50" i="23"/>
  <c r="D50" i="25"/>
  <c r="D50" i="22"/>
  <c r="D50" i="20"/>
  <c r="W4" i="33"/>
  <c r="Q4" i="33"/>
  <c r="S4" i="33" s="1"/>
  <c r="U4" i="33" s="1"/>
  <c r="W4" i="32"/>
  <c r="Q4" i="32"/>
  <c r="S4" i="32" s="1"/>
  <c r="U4" i="32" s="1"/>
  <c r="N4" i="32"/>
  <c r="N3" i="32"/>
  <c r="F4" i="32"/>
  <c r="F3" i="32"/>
  <c r="T33" i="32"/>
  <c r="T16" i="32"/>
  <c r="T17" i="32"/>
  <c r="T18" i="32"/>
  <c r="T19" i="32"/>
  <c r="T20" i="32"/>
  <c r="T21" i="32"/>
  <c r="T22" i="32"/>
  <c r="T23" i="32"/>
  <c r="T24" i="32"/>
  <c r="T25" i="32"/>
  <c r="T26" i="32"/>
  <c r="T27" i="32"/>
  <c r="T28" i="32"/>
  <c r="T29" i="32"/>
  <c r="T30" i="32"/>
  <c r="T31" i="32"/>
  <c r="T32" i="32"/>
  <c r="T15" i="32"/>
  <c r="T14" i="32"/>
  <c r="T12" i="32"/>
  <c r="T11" i="32"/>
  <c r="T10" i="32"/>
  <c r="V9" i="32"/>
  <c r="U9" i="32"/>
  <c r="T9" i="32"/>
  <c r="V8" i="32"/>
  <c r="U8" i="32"/>
  <c r="T8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D39" i="32"/>
  <c r="E39" i="32"/>
  <c r="F39" i="32"/>
  <c r="G39" i="32"/>
  <c r="H39" i="32"/>
  <c r="I39" i="32"/>
  <c r="J39" i="32"/>
  <c r="K39" i="32"/>
  <c r="L39" i="32"/>
  <c r="M39" i="32"/>
  <c r="N39" i="32"/>
  <c r="O39" i="32"/>
  <c r="D40" i="32"/>
  <c r="E40" i="32"/>
  <c r="F40" i="32"/>
  <c r="G40" i="32"/>
  <c r="H40" i="32"/>
  <c r="I40" i="32"/>
  <c r="J40" i="32"/>
  <c r="K40" i="32"/>
  <c r="L40" i="32"/>
  <c r="M40" i="32"/>
  <c r="N40" i="32"/>
  <c r="O40" i="32"/>
  <c r="D41" i="32"/>
  <c r="E41" i="32"/>
  <c r="F41" i="32"/>
  <c r="G41" i="32"/>
  <c r="H41" i="32"/>
  <c r="I41" i="32"/>
  <c r="J41" i="32"/>
  <c r="K41" i="32"/>
  <c r="L41" i="32"/>
  <c r="M41" i="32"/>
  <c r="N41" i="32"/>
  <c r="O41" i="32"/>
  <c r="D42" i="32"/>
  <c r="E42" i="32"/>
  <c r="F42" i="32"/>
  <c r="G42" i="32"/>
  <c r="H42" i="32"/>
  <c r="I42" i="32"/>
  <c r="J42" i="32"/>
  <c r="K42" i="32"/>
  <c r="L42" i="32"/>
  <c r="M42" i="32"/>
  <c r="N42" i="32"/>
  <c r="O42" i="32"/>
  <c r="D43" i="32"/>
  <c r="E43" i="32"/>
  <c r="F43" i="32"/>
  <c r="G43" i="32"/>
  <c r="H43" i="32"/>
  <c r="I43" i="32"/>
  <c r="J43" i="32"/>
  <c r="K43" i="32"/>
  <c r="L43" i="32"/>
  <c r="M43" i="32"/>
  <c r="N43" i="32"/>
  <c r="O43" i="32"/>
  <c r="D44" i="32"/>
  <c r="E44" i="32"/>
  <c r="F44" i="32"/>
  <c r="G44" i="32"/>
  <c r="H44" i="32"/>
  <c r="I44" i="32"/>
  <c r="J44" i="32"/>
  <c r="K44" i="32"/>
  <c r="L44" i="32"/>
  <c r="M44" i="32"/>
  <c r="N44" i="32"/>
  <c r="O44" i="32"/>
  <c r="D45" i="32"/>
  <c r="E45" i="32"/>
  <c r="F45" i="32"/>
  <c r="G45" i="32"/>
  <c r="H45" i="32"/>
  <c r="I45" i="32"/>
  <c r="J45" i="32"/>
  <c r="K45" i="32"/>
  <c r="L45" i="32"/>
  <c r="M45" i="32"/>
  <c r="N45" i="32"/>
  <c r="O45" i="32"/>
  <c r="D46" i="32"/>
  <c r="E46" i="32"/>
  <c r="F46" i="32"/>
  <c r="G46" i="32"/>
  <c r="H46" i="32"/>
  <c r="I46" i="32"/>
  <c r="J46" i="32"/>
  <c r="K46" i="32"/>
  <c r="L46" i="32"/>
  <c r="M46" i="32"/>
  <c r="N46" i="32"/>
  <c r="O46" i="32"/>
  <c r="D47" i="32"/>
  <c r="E47" i="32"/>
  <c r="F47" i="32"/>
  <c r="G47" i="32"/>
  <c r="H47" i="32"/>
  <c r="I47" i="32"/>
  <c r="J47" i="32"/>
  <c r="K47" i="32"/>
  <c r="L47" i="32"/>
  <c r="M47" i="32"/>
  <c r="N47" i="32"/>
  <c r="O47" i="32"/>
  <c r="D48" i="32"/>
  <c r="E48" i="32"/>
  <c r="F48" i="32"/>
  <c r="G48" i="32"/>
  <c r="H48" i="32"/>
  <c r="I48" i="32"/>
  <c r="J48" i="32"/>
  <c r="K48" i="32"/>
  <c r="L48" i="32"/>
  <c r="M48" i="32"/>
  <c r="N48" i="32"/>
  <c r="O48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D28" i="32"/>
  <c r="E28" i="32"/>
  <c r="F28" i="32"/>
  <c r="G28" i="32"/>
  <c r="H28" i="32"/>
  <c r="I28" i="32"/>
  <c r="J28" i="32"/>
  <c r="K28" i="32"/>
  <c r="L28" i="32"/>
  <c r="M28" i="32"/>
  <c r="N28" i="32"/>
  <c r="O28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D30" i="32"/>
  <c r="E30" i="32"/>
  <c r="F30" i="32"/>
  <c r="G30" i="32"/>
  <c r="H30" i="32"/>
  <c r="I30" i="32"/>
  <c r="J30" i="32"/>
  <c r="K30" i="32"/>
  <c r="L30" i="32"/>
  <c r="M30" i="32"/>
  <c r="N30" i="32"/>
  <c r="O30" i="32"/>
  <c r="D31" i="32"/>
  <c r="E31" i="32"/>
  <c r="F31" i="32"/>
  <c r="G31" i="32"/>
  <c r="H31" i="32"/>
  <c r="I31" i="32"/>
  <c r="J31" i="32"/>
  <c r="K31" i="32"/>
  <c r="L31" i="32"/>
  <c r="M31" i="32"/>
  <c r="N31" i="32"/>
  <c r="O31" i="32"/>
  <c r="D32" i="32"/>
  <c r="E32" i="32"/>
  <c r="F32" i="32"/>
  <c r="G32" i="32"/>
  <c r="H32" i="32"/>
  <c r="I32" i="32"/>
  <c r="J32" i="32"/>
  <c r="K32" i="32"/>
  <c r="L32" i="32"/>
  <c r="M32" i="32"/>
  <c r="N32" i="32"/>
  <c r="O32" i="32"/>
  <c r="O14" i="32"/>
  <c r="N14" i="32"/>
  <c r="M14" i="32"/>
  <c r="L14" i="32"/>
  <c r="K14" i="32"/>
  <c r="J14" i="32"/>
  <c r="I14" i="32"/>
  <c r="H14" i="32"/>
  <c r="G14" i="32"/>
  <c r="F14" i="32"/>
  <c r="E14" i="32"/>
  <c r="O9" i="32"/>
  <c r="O10" i="32"/>
  <c r="O11" i="32"/>
  <c r="O12" i="32"/>
  <c r="N9" i="32"/>
  <c r="N10" i="32"/>
  <c r="N11" i="32"/>
  <c r="N12" i="32"/>
  <c r="M9" i="32"/>
  <c r="M10" i="32"/>
  <c r="M11" i="32"/>
  <c r="M12" i="32"/>
  <c r="L9" i="32"/>
  <c r="L10" i="32"/>
  <c r="L11" i="32"/>
  <c r="L12" i="32"/>
  <c r="K9" i="32"/>
  <c r="K10" i="32"/>
  <c r="K11" i="32"/>
  <c r="K12" i="32"/>
  <c r="J9" i="32"/>
  <c r="J10" i="32"/>
  <c r="J11" i="32"/>
  <c r="J12" i="32"/>
  <c r="I9" i="32"/>
  <c r="I10" i="32"/>
  <c r="I11" i="32"/>
  <c r="I12" i="32"/>
  <c r="H9" i="32"/>
  <c r="H10" i="32"/>
  <c r="H11" i="32"/>
  <c r="H12" i="32"/>
  <c r="G9" i="32"/>
  <c r="G10" i="32"/>
  <c r="G11" i="32"/>
  <c r="G12" i="32"/>
  <c r="F9" i="32"/>
  <c r="F10" i="32"/>
  <c r="F11" i="32"/>
  <c r="F12" i="32"/>
  <c r="E9" i="32"/>
  <c r="E10" i="32"/>
  <c r="E11" i="32"/>
  <c r="E12" i="32"/>
  <c r="D9" i="32"/>
  <c r="D10" i="32"/>
  <c r="D11" i="32"/>
  <c r="D12" i="32"/>
  <c r="O8" i="32"/>
  <c r="N8" i="32"/>
  <c r="M8" i="32"/>
  <c r="L8" i="32"/>
  <c r="K8" i="32"/>
  <c r="J8" i="32"/>
  <c r="I8" i="32"/>
  <c r="H8" i="32"/>
  <c r="G8" i="32"/>
  <c r="F8" i="32"/>
  <c r="E8" i="32"/>
  <c r="D8" i="32"/>
  <c r="K2" i="2"/>
  <c r="H2" i="2"/>
  <c r="O48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T33" i="33"/>
  <c r="S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T32" i="33"/>
  <c r="S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T31" i="33"/>
  <c r="S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T30" i="33"/>
  <c r="S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T29" i="33"/>
  <c r="S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T28" i="33"/>
  <c r="S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T27" i="33"/>
  <c r="S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T26" i="33"/>
  <c r="S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T25" i="33"/>
  <c r="S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T24" i="33"/>
  <c r="S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T23" i="33"/>
  <c r="S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T22" i="33"/>
  <c r="S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T21" i="33"/>
  <c r="S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T20" i="33"/>
  <c r="S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T19" i="33"/>
  <c r="S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T18" i="33"/>
  <c r="S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T17" i="33"/>
  <c r="S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T16" i="33"/>
  <c r="S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T15" i="33"/>
  <c r="S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T14" i="33"/>
  <c r="S14" i="33"/>
  <c r="O14" i="33"/>
  <c r="N14" i="33"/>
  <c r="M14" i="33"/>
  <c r="L14" i="33"/>
  <c r="K14" i="33"/>
  <c r="J14" i="33"/>
  <c r="I14" i="33"/>
  <c r="H14" i="33"/>
  <c r="G14" i="33"/>
  <c r="F14" i="33"/>
  <c r="E14" i="33"/>
  <c r="C14" i="33"/>
  <c r="T12" i="33"/>
  <c r="S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T11" i="33"/>
  <c r="S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T10" i="33"/>
  <c r="S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V9" i="33"/>
  <c r="U9" i="33"/>
  <c r="T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V8" i="33"/>
  <c r="V13" i="33" s="1"/>
  <c r="U8" i="33"/>
  <c r="U13" i="33" s="1"/>
  <c r="T8" i="33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K49" i="2"/>
  <c r="S19" i="32"/>
  <c r="F5" i="2"/>
  <c r="B6" i="31"/>
  <c r="B5" i="31"/>
  <c r="B4" i="31"/>
  <c r="S14" i="32"/>
  <c r="C38" i="32"/>
  <c r="C39" i="32"/>
  <c r="C40" i="32"/>
  <c r="C41" i="32"/>
  <c r="C42" i="32"/>
  <c r="C43" i="32"/>
  <c r="C44" i="32"/>
  <c r="C45" i="32"/>
  <c r="C46" i="32"/>
  <c r="C47" i="32"/>
  <c r="C48" i="32"/>
  <c r="C35" i="32"/>
  <c r="C36" i="32"/>
  <c r="C37" i="32"/>
  <c r="C31" i="32"/>
  <c r="C32" i="32"/>
  <c r="C33" i="32"/>
  <c r="C3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32" i="2"/>
  <c r="P34" i="33" l="1"/>
  <c r="P38" i="33"/>
  <c r="P42" i="33"/>
  <c r="M13" i="33"/>
  <c r="N13" i="33"/>
  <c r="I2" i="2"/>
  <c r="I2" i="29"/>
  <c r="J2" i="29" s="1"/>
  <c r="I2" i="30"/>
  <c r="J2" i="30" s="1"/>
  <c r="I2" i="23"/>
  <c r="J2" i="23" s="1"/>
  <c r="I2" i="22"/>
  <c r="J2" i="22" s="1"/>
  <c r="I2" i="21"/>
  <c r="J2" i="21" s="1"/>
  <c r="I2" i="20"/>
  <c r="J2" i="20" s="1"/>
  <c r="I2" i="24"/>
  <c r="J2" i="24" s="1"/>
  <c r="I2" i="27"/>
  <c r="J2" i="27" s="1"/>
  <c r="I2" i="26"/>
  <c r="J2" i="26" s="1"/>
  <c r="I2" i="25"/>
  <c r="J2" i="25" s="1"/>
  <c r="I2" i="28"/>
  <c r="J2" i="28" s="1"/>
  <c r="L13" i="33"/>
  <c r="P8" i="33"/>
  <c r="P47" i="33"/>
  <c r="F13" i="33"/>
  <c r="P48" i="33"/>
  <c r="E13" i="33"/>
  <c r="P12" i="33"/>
  <c r="P17" i="33"/>
  <c r="P25" i="33"/>
  <c r="G13" i="33"/>
  <c r="O13" i="33"/>
  <c r="K49" i="33"/>
  <c r="P16" i="33"/>
  <c r="P20" i="33"/>
  <c r="P24" i="33"/>
  <c r="P28" i="33"/>
  <c r="P32" i="33"/>
  <c r="P36" i="33"/>
  <c r="P39" i="33"/>
  <c r="P40" i="33"/>
  <c r="P44" i="33"/>
  <c r="T13" i="33"/>
  <c r="H13" i="33"/>
  <c r="P15" i="33"/>
  <c r="P19" i="33"/>
  <c r="P23" i="33"/>
  <c r="P27" i="33"/>
  <c r="P31" i="33"/>
  <c r="I13" i="33"/>
  <c r="L49" i="33"/>
  <c r="H49" i="33"/>
  <c r="P22" i="33"/>
  <c r="P26" i="33"/>
  <c r="P30" i="33"/>
  <c r="P46" i="33"/>
  <c r="J13" i="33"/>
  <c r="X12" i="33"/>
  <c r="E49" i="33"/>
  <c r="E50" i="33" s="1"/>
  <c r="M49" i="33"/>
  <c r="P35" i="33"/>
  <c r="P43" i="33"/>
  <c r="K13" i="33"/>
  <c r="X11" i="33"/>
  <c r="F49" i="33"/>
  <c r="F50" i="33" s="1"/>
  <c r="N49" i="33"/>
  <c r="I49" i="33"/>
  <c r="P21" i="33"/>
  <c r="P29" i="33"/>
  <c r="X9" i="33"/>
  <c r="X10" i="33"/>
  <c r="G49" i="33"/>
  <c r="O49" i="33"/>
  <c r="P37" i="33"/>
  <c r="P41" i="33"/>
  <c r="P45" i="33"/>
  <c r="T49" i="33"/>
  <c r="J49" i="33"/>
  <c r="P33" i="33"/>
  <c r="X8" i="33"/>
  <c r="P10" i="33"/>
  <c r="D13" i="33"/>
  <c r="P11" i="33"/>
  <c r="P18" i="33"/>
  <c r="P9" i="33"/>
  <c r="P25" i="32"/>
  <c r="E49" i="32"/>
  <c r="P21" i="32"/>
  <c r="P33" i="32"/>
  <c r="P17" i="32"/>
  <c r="P29" i="32"/>
  <c r="P36" i="32"/>
  <c r="P44" i="32"/>
  <c r="P48" i="32"/>
  <c r="P40" i="32"/>
  <c r="P30" i="32"/>
  <c r="P26" i="32"/>
  <c r="P22" i="32"/>
  <c r="P18" i="32"/>
  <c r="P35" i="32"/>
  <c r="P39" i="32"/>
  <c r="P43" i="32"/>
  <c r="P47" i="32"/>
  <c r="P31" i="32"/>
  <c r="P27" i="32"/>
  <c r="P23" i="32"/>
  <c r="P19" i="32"/>
  <c r="P15" i="32"/>
  <c r="P34" i="32"/>
  <c r="P38" i="32"/>
  <c r="P42" i="32"/>
  <c r="P46" i="32"/>
  <c r="P32" i="32"/>
  <c r="P28" i="32"/>
  <c r="P24" i="32"/>
  <c r="P20" i="32"/>
  <c r="P16" i="32"/>
  <c r="P37" i="32"/>
  <c r="P41" i="32"/>
  <c r="P45" i="3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4" i="2"/>
  <c r="O50" i="33" l="1"/>
  <c r="N50" i="33"/>
  <c r="L50" i="33"/>
  <c r="T50" i="33"/>
  <c r="M50" i="33"/>
  <c r="K50" i="33"/>
  <c r="G50" i="33"/>
  <c r="J50" i="33"/>
  <c r="E4" i="4"/>
  <c r="J2" i="2"/>
  <c r="E18" i="4"/>
  <c r="H50" i="33"/>
  <c r="I50" i="33"/>
  <c r="P13" i="33"/>
  <c r="X13" i="33"/>
  <c r="H49" i="2"/>
  <c r="H50" i="2" s="1"/>
  <c r="I49" i="2"/>
  <c r="I50" i="2" s="1"/>
  <c r="J49" i="2"/>
  <c r="J50" i="2" s="1"/>
  <c r="K50" i="2"/>
  <c r="C12" i="32"/>
  <c r="C11" i="32"/>
  <c r="C10" i="32"/>
  <c r="C9" i="32"/>
  <c r="C8" i="32"/>
  <c r="S16" i="32"/>
  <c r="S17" i="32"/>
  <c r="S18" i="32"/>
  <c r="S20" i="32"/>
  <c r="S21" i="32"/>
  <c r="S22" i="32"/>
  <c r="S23" i="32"/>
  <c r="S24" i="32"/>
  <c r="S25" i="32"/>
  <c r="S26" i="32"/>
  <c r="S27" i="32"/>
  <c r="S28" i="32"/>
  <c r="S29" i="32"/>
  <c r="S30" i="32"/>
  <c r="S31" i="32"/>
  <c r="S32" i="32"/>
  <c r="S33" i="32"/>
  <c r="B9" i="2"/>
  <c r="B8" i="2"/>
  <c r="B7" i="2"/>
  <c r="B6" i="2"/>
  <c r="B5" i="2"/>
  <c r="S15" i="32"/>
  <c r="C14" i="32"/>
  <c r="S12" i="32"/>
  <c r="S11" i="32"/>
  <c r="S10" i="32"/>
  <c r="D10" i="2"/>
  <c r="E14" i="4"/>
  <c r="E39" i="4"/>
  <c r="V13" i="32" l="1"/>
  <c r="U13" i="32"/>
  <c r="P10" i="32"/>
  <c r="P12" i="32"/>
  <c r="P8" i="32"/>
  <c r="P11" i="32"/>
  <c r="P9" i="32"/>
  <c r="T49" i="32"/>
  <c r="O5" i="31" s="1"/>
  <c r="T13" i="32"/>
  <c r="X12" i="32"/>
  <c r="X9" i="32"/>
  <c r="X10" i="32"/>
  <c r="X11" i="32"/>
  <c r="X8" i="32"/>
  <c r="I49" i="32"/>
  <c r="H5" i="31" s="1"/>
  <c r="D13" i="32"/>
  <c r="C4" i="31" s="1"/>
  <c r="K13" i="32"/>
  <c r="J4" i="31" s="1"/>
  <c r="H49" i="32"/>
  <c r="G5" i="31" s="1"/>
  <c r="N49" i="32"/>
  <c r="M5" i="31" s="1"/>
  <c r="M13" i="32"/>
  <c r="L4" i="31" s="1"/>
  <c r="L49" i="32"/>
  <c r="K49" i="32"/>
  <c r="J5" i="31" s="1"/>
  <c r="F13" i="32"/>
  <c r="E4" i="31" s="1"/>
  <c r="J49" i="32"/>
  <c r="N13" i="32"/>
  <c r="M4" i="31" s="1"/>
  <c r="O49" i="32"/>
  <c r="N5" i="31" s="1"/>
  <c r="L13" i="32"/>
  <c r="K4" i="31" s="1"/>
  <c r="I13" i="32"/>
  <c r="H4" i="31" s="1"/>
  <c r="O13" i="32"/>
  <c r="J13" i="32"/>
  <c r="I4" i="31" s="1"/>
  <c r="G49" i="32"/>
  <c r="F5" i="31" s="1"/>
  <c r="G13" i="32"/>
  <c r="F4" i="31" s="1"/>
  <c r="H13" i="32"/>
  <c r="G4" i="31" s="1"/>
  <c r="M49" i="32"/>
  <c r="L5" i="31" s="1"/>
  <c r="F49" i="32"/>
  <c r="E13" i="32"/>
  <c r="E50" i="32" s="1"/>
  <c r="T50" i="32" l="1"/>
  <c r="O6" i="31" s="1"/>
  <c r="I5" i="31"/>
  <c r="O4" i="31"/>
  <c r="N4" i="31"/>
  <c r="P13" i="32"/>
  <c r="D4" i="31"/>
  <c r="X13" i="32"/>
  <c r="O50" i="32"/>
  <c r="N6" i="31" s="1"/>
  <c r="L50" i="32"/>
  <c r="K6" i="31" s="1"/>
  <c r="K5" i="31"/>
  <c r="F50" i="32"/>
  <c r="E6" i="31" s="1"/>
  <c r="E5" i="31"/>
  <c r="I50" i="32"/>
  <c r="H6" i="31" s="1"/>
  <c r="N50" i="32"/>
  <c r="M6" i="31" s="1"/>
  <c r="K50" i="32"/>
  <c r="J6" i="31" s="1"/>
  <c r="H50" i="32"/>
  <c r="G6" i="31" s="1"/>
  <c r="M50" i="32"/>
  <c r="L6" i="31" s="1"/>
  <c r="J50" i="32"/>
  <c r="G50" i="32"/>
  <c r="F6" i="31" s="1"/>
  <c r="P4" i="31" l="1"/>
  <c r="I6" i="31"/>
  <c r="D5" i="31"/>
  <c r="D6" i="31" l="1"/>
  <c r="D49" i="2"/>
  <c r="D50" i="2" s="1"/>
  <c r="D33" i="2"/>
  <c r="D14" i="32"/>
  <c r="P14" i="32" s="1"/>
  <c r="D49" i="32"/>
  <c r="X49" i="32" s="1"/>
  <c r="X50" i="32" s="1"/>
  <c r="L3" i="32" s="1"/>
  <c r="L4" i="32" s="1"/>
  <c r="D14" i="33"/>
  <c r="D49" i="33" s="1"/>
  <c r="P14" i="33"/>
  <c r="D50" i="32" l="1"/>
  <c r="Q24" i="32" s="1"/>
  <c r="X49" i="33"/>
  <c r="X50" i="33" s="1"/>
  <c r="I3" i="33" s="1"/>
  <c r="I4" i="33" s="1"/>
  <c r="P49" i="33"/>
  <c r="P50" i="33" s="1"/>
  <c r="D50" i="33"/>
  <c r="C5" i="31"/>
  <c r="P5" i="31" s="1"/>
  <c r="Q43" i="32"/>
  <c r="Q44" i="32"/>
  <c r="P49" i="32"/>
  <c r="P50" i="32" s="1"/>
  <c r="Q20" i="32"/>
  <c r="Q11" i="32"/>
  <c r="Q32" i="32"/>
  <c r="Q42" i="32"/>
  <c r="Q31" i="32"/>
  <c r="Q39" i="32"/>
  <c r="Q41" i="32" l="1"/>
  <c r="Q25" i="32"/>
  <c r="Q35" i="32"/>
  <c r="Q38" i="32"/>
  <c r="Q21" i="32"/>
  <c r="Q15" i="32"/>
  <c r="Q46" i="32"/>
  <c r="Q34" i="32"/>
  <c r="Q29" i="32"/>
  <c r="Q26" i="32"/>
  <c r="Q9" i="32"/>
  <c r="Q13" i="32"/>
  <c r="Q22" i="32"/>
  <c r="C6" i="31"/>
  <c r="P6" i="31" s="1"/>
  <c r="Q27" i="32"/>
  <c r="Q40" i="32"/>
  <c r="Q45" i="32"/>
  <c r="Q23" i="32"/>
  <c r="Q28" i="32"/>
  <c r="Q16" i="32"/>
  <c r="Q12" i="32"/>
  <c r="Q47" i="32"/>
  <c r="Q50" i="32"/>
  <c r="Q30" i="32"/>
  <c r="Q48" i="32"/>
  <c r="Q10" i="32"/>
  <c r="Q18" i="32"/>
  <c r="Q37" i="32"/>
  <c r="Q19" i="32"/>
  <c r="Q14" i="32"/>
  <c r="Q33" i="32"/>
  <c r="Q17" i="32"/>
  <c r="Q8" i="32"/>
  <c r="Q36" i="32"/>
  <c r="Q23" i="33"/>
  <c r="Q24" i="33"/>
  <c r="Q18" i="33"/>
  <c r="Q39" i="33"/>
  <c r="Q38" i="33"/>
  <c r="Q14" i="33"/>
  <c r="Q50" i="33"/>
  <c r="Q20" i="33"/>
  <c r="Q10" i="33"/>
  <c r="Q44" i="33"/>
  <c r="Q29" i="33"/>
  <c r="Q8" i="33"/>
  <c r="Q47" i="33"/>
  <c r="Q49" i="33"/>
  <c r="Q26" i="33"/>
  <c r="Q22" i="33"/>
  <c r="Q11" i="33"/>
  <c r="Q46" i="33"/>
  <c r="Q37" i="33"/>
  <c r="Q34" i="33"/>
  <c r="Q27" i="33"/>
  <c r="Q35" i="33"/>
  <c r="Q19" i="33"/>
  <c r="Q13" i="33"/>
  <c r="Q48" i="33"/>
  <c r="Q32" i="33"/>
  <c r="Q42" i="33"/>
  <c r="Q12" i="33"/>
  <c r="Q40" i="33"/>
  <c r="Q28" i="33"/>
  <c r="Q16" i="33"/>
  <c r="Q36" i="33"/>
  <c r="Q21" i="33"/>
  <c r="Q41" i="33"/>
  <c r="Q33" i="33"/>
  <c r="Q15" i="33"/>
  <c r="Q31" i="33"/>
  <c r="Q43" i="33"/>
  <c r="Q45" i="33"/>
  <c r="Q30" i="33"/>
  <c r="Q9" i="33"/>
  <c r="Q25" i="33"/>
  <c r="Q17" i="33"/>
  <c r="Q49" i="32"/>
</calcChain>
</file>

<file path=xl/sharedStrings.xml><?xml version="1.0" encoding="utf-8"?>
<sst xmlns="http://schemas.openxmlformats.org/spreadsheetml/2006/main" count="440" uniqueCount="255">
  <si>
    <t>国</t>
    <rPh sb="0" eb="1">
      <t>クニ</t>
    </rPh>
    <phoneticPr fontId="13"/>
  </si>
  <si>
    <t>通貨（リストから選択）</t>
    <rPh sb="0" eb="2">
      <t>ツウカ</t>
    </rPh>
    <rPh sb="8" eb="10">
      <t>センタク</t>
    </rPh>
    <phoneticPr fontId="13"/>
  </si>
  <si>
    <t>単位</t>
    <rPh sb="0" eb="2">
      <t>タンイ</t>
    </rPh>
    <phoneticPr fontId="13"/>
  </si>
  <si>
    <t>アメリカ合衆国</t>
  </si>
  <si>
    <t>USD(ドル)</t>
  </si>
  <si>
    <t>$</t>
  </si>
  <si>
    <t>欧州連合</t>
  </si>
  <si>
    <t>XEU(ユーロ)</t>
  </si>
  <si>
    <t>€</t>
  </si>
  <si>
    <t>イギリス</t>
  </si>
  <si>
    <t>GBP(ポンド)</t>
  </si>
  <si>
    <t>£</t>
  </si>
  <si>
    <t>オーストラリア</t>
  </si>
  <si>
    <t>AUD(ドル)</t>
  </si>
  <si>
    <t>A$</t>
  </si>
  <si>
    <t>ニュージーランド</t>
  </si>
  <si>
    <t>NZD(ドル)</t>
  </si>
  <si>
    <t>NZ$</t>
  </si>
  <si>
    <t>カナダ</t>
  </si>
  <si>
    <t>CAD(ドル)</t>
  </si>
  <si>
    <t>Can$</t>
  </si>
  <si>
    <t>香港</t>
  </si>
  <si>
    <t>HKD(ドル)</t>
  </si>
  <si>
    <t>HK$</t>
  </si>
  <si>
    <t>シンガポール</t>
  </si>
  <si>
    <t>SGD(ドル)</t>
  </si>
  <si>
    <t>S$</t>
  </si>
  <si>
    <t>スウェーデン</t>
  </si>
  <si>
    <t>SEK(クローナ)</t>
  </si>
  <si>
    <t>SEK</t>
  </si>
  <si>
    <t>中国</t>
  </si>
  <si>
    <t>CNY(元)</t>
    <rPh sb="4" eb="5">
      <t>ゲン</t>
    </rPh>
    <phoneticPr fontId="1"/>
  </si>
  <si>
    <t>Y</t>
  </si>
  <si>
    <t>南アフリカ</t>
  </si>
  <si>
    <t>ZAR(ランド)</t>
  </si>
  <si>
    <t>R</t>
  </si>
  <si>
    <t>メキシコ</t>
  </si>
  <si>
    <t>MXP(ペソ)</t>
  </si>
  <si>
    <t>Mex$</t>
  </si>
  <si>
    <t>フィリピン</t>
  </si>
  <si>
    <t>PHP(ペソ)</t>
  </si>
  <si>
    <t>Php</t>
  </si>
  <si>
    <t>トルコ</t>
  </si>
  <si>
    <t>TRL(リラ)</t>
  </si>
  <si>
    <t>TL</t>
  </si>
  <si>
    <t>タイ</t>
  </si>
  <si>
    <t>THB(バーツ)</t>
  </si>
  <si>
    <t>Bht</t>
  </si>
  <si>
    <t>インドネシア</t>
  </si>
  <si>
    <t>IDR(ルピア)</t>
  </si>
  <si>
    <t>Rp</t>
  </si>
  <si>
    <t>マレーシア</t>
  </si>
  <si>
    <t>MYR(リンギット)</t>
  </si>
  <si>
    <t>RM</t>
  </si>
  <si>
    <t>ベトナム</t>
  </si>
  <si>
    <t>VND(ドン)</t>
  </si>
  <si>
    <t>₫</t>
  </si>
  <si>
    <t>台湾</t>
  </si>
  <si>
    <t>TWD(新ドル)</t>
    <rPh sb="4" eb="5">
      <t>シン</t>
    </rPh>
    <phoneticPr fontId="1"/>
  </si>
  <si>
    <t>NT$</t>
  </si>
  <si>
    <t>韓国</t>
  </si>
  <si>
    <t>KRW(ウォン)</t>
  </si>
  <si>
    <t>W</t>
  </si>
  <si>
    <t>インド</t>
  </si>
  <si>
    <t>INR(ルピー)</t>
  </si>
  <si>
    <t>Rs</t>
  </si>
  <si>
    <t>ブラジル</t>
  </si>
  <si>
    <t>BRL(レアル)</t>
  </si>
  <si>
    <t>R$</t>
  </si>
  <si>
    <t>アラブ首長国連邦</t>
  </si>
  <si>
    <t>AED(ディルハム)</t>
  </si>
  <si>
    <t>DH</t>
  </si>
  <si>
    <t>スイス</t>
  </si>
  <si>
    <t>CHF(フラン)</t>
  </si>
  <si>
    <t>SwF</t>
  </si>
  <si>
    <t>カンボジア</t>
  </si>
  <si>
    <t>KHR(リエル)</t>
  </si>
  <si>
    <t>ミャンマー (ビルマ)</t>
  </si>
  <si>
    <t>MMK(チャット)</t>
  </si>
  <si>
    <t>Kyat</t>
  </si>
  <si>
    <t>ポーランド</t>
  </si>
  <si>
    <t>PLN(ズロチ)</t>
  </si>
  <si>
    <t>Zl</t>
  </si>
  <si>
    <t>ロシア</t>
  </si>
  <si>
    <t>RUR(ルーブル)</t>
  </si>
  <si>
    <t>チリ</t>
  </si>
  <si>
    <t>CLP(ペソ)</t>
  </si>
  <si>
    <t>Ch$</t>
  </si>
  <si>
    <t>エジプト</t>
  </si>
  <si>
    <t>EGP(ポンド)</t>
  </si>
  <si>
    <t>£E</t>
  </si>
  <si>
    <t>アルゼンチン</t>
  </si>
  <si>
    <t>ARS(ペソ)</t>
  </si>
  <si>
    <t>デンマーク</t>
  </si>
  <si>
    <t>DKK(クローネ)</t>
  </si>
  <si>
    <t>Dkr</t>
  </si>
  <si>
    <t>ノルウェー</t>
  </si>
  <si>
    <t>NOK(クローネ)</t>
  </si>
  <si>
    <t>NKr</t>
  </si>
  <si>
    <t>イスラエル</t>
  </si>
  <si>
    <t>ILS(シェケル)</t>
  </si>
  <si>
    <t>NIS</t>
  </si>
  <si>
    <r>
      <rPr>
        <b/>
        <sz val="18"/>
        <rFont val="HG丸ｺﾞｼｯｸM-PRO"/>
        <family val="3"/>
        <charset val="128"/>
      </rPr>
      <t>【外貨ver.】ママさんＦＰのラクラクKAKEIBO</t>
    </r>
    <r>
      <rPr>
        <sz val="10"/>
        <rFont val="HG丸ｺﾞｼｯｸM-PRO"/>
        <family val="3"/>
        <charset val="128"/>
      </rPr>
      <t>　ｂｙ家計の窓口</t>
    </r>
    <rPh sb="29" eb="31">
      <t>カケイ</t>
    </rPh>
    <rPh sb="32" eb="34">
      <t>マドグチ</t>
    </rPh>
    <phoneticPr fontId="13"/>
  </si>
  <si>
    <t>月収(手取り)
Monthly net income</t>
    <rPh sb="0" eb="1">
      <t>ツキ</t>
    </rPh>
    <rPh sb="1" eb="2">
      <t>シュウ</t>
    </rPh>
    <phoneticPr fontId="13"/>
  </si>
  <si>
    <t>世帯主収入</t>
    <rPh sb="0" eb="3">
      <t>セタイヌシ</t>
    </rPh>
    <rPh sb="3" eb="5">
      <t>シュウニュウ</t>
    </rPh>
    <phoneticPr fontId="13"/>
  </si>
  <si>
    <t>年（西暦）Year</t>
    <rPh sb="0" eb="1">
      <t>ネン</t>
    </rPh>
    <rPh sb="2" eb="4">
      <t>セイレキ</t>
    </rPh>
    <phoneticPr fontId="13"/>
  </si>
  <si>
    <t>配偶者収入</t>
    <rPh sb="0" eb="3">
      <t>ハイグウシャ</t>
    </rPh>
    <rPh sb="3" eb="5">
      <t>シュウニュウ</t>
    </rPh>
    <phoneticPr fontId="13"/>
  </si>
  <si>
    <t>※指定した1通貨あたりの日本円を入力してください</t>
    <rPh sb="1" eb="3">
      <t>シテイ</t>
    </rPh>
    <rPh sb="6" eb="8">
      <t>ツウカ</t>
    </rPh>
    <rPh sb="12" eb="15">
      <t>ニホンエン</t>
    </rPh>
    <rPh sb="16" eb="18">
      <t>ニュウリョク</t>
    </rPh>
    <phoneticPr fontId="13"/>
  </si>
  <si>
    <t>例：1ドル=126円の場合「126」と入力</t>
    <rPh sb="0" eb="1">
      <t>レイ</t>
    </rPh>
    <rPh sb="9" eb="10">
      <t>エン</t>
    </rPh>
    <rPh sb="11" eb="13">
      <t>バアイ</t>
    </rPh>
    <rPh sb="19" eb="21">
      <t>ニュウリョク</t>
    </rPh>
    <phoneticPr fontId="13"/>
  </si>
  <si>
    <t>基本生活費
Basic living expenses</t>
    <rPh sb="0" eb="2">
      <t>キホン</t>
    </rPh>
    <rPh sb="2" eb="5">
      <t>セイカツヒ</t>
    </rPh>
    <phoneticPr fontId="13"/>
  </si>
  <si>
    <t>食費</t>
    <rPh sb="0" eb="2">
      <t>ショクヒ</t>
    </rPh>
    <phoneticPr fontId="2"/>
  </si>
  <si>
    <t>今年の目標 This year’s goal</t>
    <phoneticPr fontId="13"/>
  </si>
  <si>
    <t>外食費</t>
  </si>
  <si>
    <t>水道代</t>
    <rPh sb="0" eb="2">
      <t>スイドウ</t>
    </rPh>
    <rPh sb="2" eb="3">
      <t>ダイ</t>
    </rPh>
    <phoneticPr fontId="2"/>
  </si>
  <si>
    <t>ガス代</t>
    <rPh sb="2" eb="3">
      <t>ダイ</t>
    </rPh>
    <phoneticPr fontId="2"/>
  </si>
  <si>
    <t>年初の残高（外貨建て口座）</t>
    <rPh sb="6" eb="8">
      <t>ガイカ</t>
    </rPh>
    <rPh sb="8" eb="9">
      <t>ダ</t>
    </rPh>
    <rPh sb="10" eb="12">
      <t>コウザ</t>
    </rPh>
    <phoneticPr fontId="13"/>
  </si>
  <si>
    <t>新聞(NHK・ケーブルTV等)</t>
    <rPh sb="0" eb="2">
      <t>シンブン</t>
    </rPh>
    <rPh sb="13" eb="14">
      <t>ナド</t>
    </rPh>
    <phoneticPr fontId="2"/>
  </si>
  <si>
    <t>通信費（固定電話）</t>
    <rPh sb="0" eb="3">
      <t>ツウシンヒ</t>
    </rPh>
    <rPh sb="4" eb="6">
      <t>コテイ</t>
    </rPh>
    <rPh sb="6" eb="8">
      <t>デンワ</t>
    </rPh>
    <phoneticPr fontId="2"/>
  </si>
  <si>
    <t>年初の残高（円建て口座）</t>
    <rPh sb="1" eb="2">
      <t>ショ</t>
    </rPh>
    <phoneticPr fontId="13"/>
  </si>
  <si>
    <t>通信費（携帯）</t>
    <rPh sb="0" eb="3">
      <t>ツウシンヒ</t>
    </rPh>
    <rPh sb="4" eb="6">
      <t>ケイタイ</t>
    </rPh>
    <phoneticPr fontId="2"/>
  </si>
  <si>
    <t>通信費（ネット・他）</t>
    <rPh sb="0" eb="3">
      <t>ツウシンヒ</t>
    </rPh>
    <rPh sb="8" eb="9">
      <t>ホカ</t>
    </rPh>
    <phoneticPr fontId="2"/>
  </si>
  <si>
    <t>年初の合計残高</t>
    <rPh sb="1" eb="2">
      <t>ショ</t>
    </rPh>
    <rPh sb="3" eb="5">
      <t>ゴウケイ</t>
    </rPh>
    <phoneticPr fontId="13"/>
  </si>
  <si>
    <t>医療費</t>
    <rPh sb="0" eb="3">
      <t>イリョウヒ</t>
    </rPh>
    <phoneticPr fontId="2"/>
  </si>
  <si>
    <t>外貨建て</t>
    <rPh sb="0" eb="2">
      <t>ガイカ</t>
    </rPh>
    <rPh sb="2" eb="3">
      <t>タ</t>
    </rPh>
    <phoneticPr fontId="13"/>
  </si>
  <si>
    <t>被服費</t>
    <phoneticPr fontId="2"/>
  </si>
  <si>
    <t>円建て</t>
    <rPh sb="0" eb="1">
      <t>エン</t>
    </rPh>
    <rPh sb="1" eb="2">
      <t>ダ</t>
    </rPh>
    <phoneticPr fontId="13"/>
  </si>
  <si>
    <t>美容理容費</t>
    <rPh sb="0" eb="2">
      <t>ビヨウ</t>
    </rPh>
    <rPh sb="2" eb="4">
      <t>リヨウ</t>
    </rPh>
    <rPh sb="4" eb="5">
      <t>ヒ</t>
    </rPh>
    <phoneticPr fontId="2"/>
  </si>
  <si>
    <t>日用品・雑貨費</t>
    <rPh sb="0" eb="3">
      <t>ニチヨウヒン</t>
    </rPh>
    <rPh sb="4" eb="6">
      <t>ザッカ</t>
    </rPh>
    <rPh sb="6" eb="7">
      <t>ヒ</t>
    </rPh>
    <phoneticPr fontId="2"/>
  </si>
  <si>
    <t>年末の残高（外貨建て口座）</t>
    <rPh sb="1" eb="2">
      <t>マツ</t>
    </rPh>
    <rPh sb="6" eb="8">
      <t>ガイカ</t>
    </rPh>
    <rPh sb="8" eb="9">
      <t>ダ</t>
    </rPh>
    <rPh sb="10" eb="12">
      <t>コウザ</t>
    </rPh>
    <phoneticPr fontId="13"/>
  </si>
  <si>
    <t>レジャー費</t>
    <rPh sb="4" eb="5">
      <t>ヒ</t>
    </rPh>
    <phoneticPr fontId="2"/>
  </si>
  <si>
    <t>教養娯楽費</t>
    <rPh sb="0" eb="2">
      <t>キョウヨウ</t>
    </rPh>
    <rPh sb="2" eb="5">
      <t>ゴラクヒ</t>
    </rPh>
    <phoneticPr fontId="2"/>
  </si>
  <si>
    <t>年末の残高（円建て口座）</t>
    <rPh sb="1" eb="2">
      <t>マツ</t>
    </rPh>
    <phoneticPr fontId="13"/>
  </si>
  <si>
    <t>交際費（お中元等含）</t>
    <rPh sb="0" eb="3">
      <t>コウサイヒ</t>
    </rPh>
    <rPh sb="5" eb="7">
      <t>チュウゲン</t>
    </rPh>
    <rPh sb="7" eb="8">
      <t>ナド</t>
    </rPh>
    <rPh sb="8" eb="9">
      <t>フク</t>
    </rPh>
    <phoneticPr fontId="2"/>
  </si>
  <si>
    <t>夫こづかい</t>
    <rPh sb="0" eb="1">
      <t>オット</t>
    </rPh>
    <phoneticPr fontId="2"/>
  </si>
  <si>
    <t>年末の合計残高</t>
    <rPh sb="1" eb="2">
      <t>マツ</t>
    </rPh>
    <rPh sb="3" eb="5">
      <t>ゴウケイ</t>
    </rPh>
    <phoneticPr fontId="13"/>
  </si>
  <si>
    <t>妻こづかい</t>
  </si>
  <si>
    <t>（予備1）</t>
    <phoneticPr fontId="13"/>
  </si>
  <si>
    <t>（予備2）</t>
    <phoneticPr fontId="13"/>
  </si>
  <si>
    <t>家賃・駐車場代</t>
    <rPh sb="0" eb="2">
      <t>ヤチン</t>
    </rPh>
    <rPh sb="3" eb="6">
      <t>チュウシャジョウ</t>
    </rPh>
    <rPh sb="6" eb="7">
      <t>ダイ</t>
    </rPh>
    <phoneticPr fontId="2"/>
  </si>
  <si>
    <t>住宅ローン</t>
    <rPh sb="0" eb="2">
      <t>ジュウタク</t>
    </rPh>
    <phoneticPr fontId="2"/>
  </si>
  <si>
    <t>管理費修繕費</t>
    <rPh sb="0" eb="3">
      <t>カンリヒ</t>
    </rPh>
    <rPh sb="3" eb="6">
      <t>シュウゼンヒ</t>
    </rPh>
    <phoneticPr fontId="2"/>
  </si>
  <si>
    <t>自動車費
Car expenses</t>
    <phoneticPr fontId="13"/>
  </si>
  <si>
    <t>ガソリン代</t>
    <rPh sb="4" eb="5">
      <t>ダイ</t>
    </rPh>
    <phoneticPr fontId="2"/>
  </si>
  <si>
    <t>駐車場代</t>
    <rPh sb="0" eb="3">
      <t>チュウシャジョウ</t>
    </rPh>
    <rPh sb="3" eb="4">
      <t>ダイ</t>
    </rPh>
    <phoneticPr fontId="2"/>
  </si>
  <si>
    <t>車保険代・車検代</t>
  </si>
  <si>
    <t>生命保険・火災傷害保険</t>
    <rPh sb="0" eb="2">
      <t>セイメイ</t>
    </rPh>
    <rPh sb="2" eb="4">
      <t>ホケン</t>
    </rPh>
    <rPh sb="5" eb="7">
      <t>カサイ</t>
    </rPh>
    <rPh sb="7" eb="9">
      <t>ショウガイ</t>
    </rPh>
    <rPh sb="9" eb="11">
      <t>ホケン</t>
    </rPh>
    <phoneticPr fontId="2"/>
  </si>
  <si>
    <t>年金・学資・積立保険</t>
    <rPh sb="0" eb="2">
      <t>ネンキン</t>
    </rPh>
    <rPh sb="3" eb="5">
      <t>ガクシ</t>
    </rPh>
    <rPh sb="6" eb="8">
      <t>ツミタ</t>
    </rPh>
    <rPh sb="8" eb="10">
      <t>ホケン</t>
    </rPh>
    <phoneticPr fontId="2"/>
  </si>
  <si>
    <t>（予備）</t>
    <phoneticPr fontId="13"/>
  </si>
  <si>
    <t>塾</t>
    <phoneticPr fontId="13"/>
  </si>
  <si>
    <t>ピアノ</t>
  </si>
  <si>
    <t>その他
Other expenses</t>
    <phoneticPr fontId="13"/>
  </si>
  <si>
    <t>他ローン</t>
  </si>
  <si>
    <t>Copyright(c) 家計の窓口 All Rights Reserved.</t>
    <rPh sb="13" eb="15">
      <t>カケイ</t>
    </rPh>
    <rPh sb="16" eb="18">
      <t>マドグチ</t>
    </rPh>
    <phoneticPr fontId="13"/>
  </si>
  <si>
    <t>通貨単位</t>
    <rPh sb="0" eb="2">
      <t>ツウカ</t>
    </rPh>
    <rPh sb="2" eb="4">
      <t>タンイ</t>
    </rPh>
    <phoneticPr fontId="13"/>
  </si>
  <si>
    <t>為替</t>
    <rPh sb="0" eb="2">
      <t>カワセ</t>
    </rPh>
    <phoneticPr fontId="13"/>
  </si>
  <si>
    <t>月収（手取り） Monthly net income</t>
    <phoneticPr fontId="13"/>
  </si>
  <si>
    <t>今年の目標！ This year’s goal !</t>
    <phoneticPr fontId="13"/>
  </si>
  <si>
    <t>ＭＥＭＯ</t>
    <phoneticPr fontId="13"/>
  </si>
  <si>
    <t>月間収入 Total monthly net income</t>
    <phoneticPr fontId="13"/>
  </si>
  <si>
    <t>月の支出（ひと月当たりに換算）Spending per month</t>
    <phoneticPr fontId="13"/>
  </si>
  <si>
    <t>項目 Item</t>
    <rPh sb="0" eb="2">
      <t>コウモク</t>
    </rPh>
    <phoneticPr fontId="13"/>
  </si>
  <si>
    <t>予算 Budget</t>
    <phoneticPr fontId="13"/>
  </si>
  <si>
    <t>その他</t>
    <rPh sb="2" eb="3">
      <t>タ</t>
    </rPh>
    <phoneticPr fontId="13"/>
  </si>
  <si>
    <t>月間支出 Total spending</t>
    <phoneticPr fontId="13"/>
  </si>
  <si>
    <t>合計 Total</t>
  </si>
  <si>
    <t>月間収支  Monthly balance（収入－支出）</t>
    <phoneticPr fontId="13"/>
  </si>
  <si>
    <t>ボーナス等の臨時収支 Extraordinary balance</t>
    <rPh sb="4" eb="5">
      <t>ナド</t>
    </rPh>
    <rPh sb="6" eb="8">
      <t>リンジ</t>
    </rPh>
    <rPh sb="8" eb="10">
      <t>シュウシ</t>
    </rPh>
    <phoneticPr fontId="13"/>
  </si>
  <si>
    <t>臨時の収入 Extraordinary income</t>
    <rPh sb="0" eb="2">
      <t>リンジ</t>
    </rPh>
    <phoneticPr fontId="13"/>
  </si>
  <si>
    <t>日付　Date</t>
    <phoneticPr fontId="13"/>
  </si>
  <si>
    <t>項目 Item</t>
    <phoneticPr fontId="13"/>
  </si>
  <si>
    <t>Memo</t>
    <phoneticPr fontId="13"/>
  </si>
  <si>
    <t>世
帯
主</t>
    <rPh sb="0" eb="1">
      <t>ヨ</t>
    </rPh>
    <rPh sb="2" eb="3">
      <t>タイ</t>
    </rPh>
    <rPh sb="4" eb="5">
      <t>シュ</t>
    </rPh>
    <phoneticPr fontId="13"/>
  </si>
  <si>
    <t>配偶者</t>
    <rPh sb="0" eb="3">
      <t>ハイグウシャ</t>
    </rPh>
    <phoneticPr fontId="13"/>
  </si>
  <si>
    <t>臨時の支出　Extraordinary enpenses</t>
    <phoneticPr fontId="13"/>
  </si>
  <si>
    <t>項目　Item</t>
    <phoneticPr fontId="13"/>
  </si>
  <si>
    <t>年間集計表</t>
    <rPh sb="0" eb="2">
      <t>ネンカン</t>
    </rPh>
    <rPh sb="2" eb="4">
      <t>シュウケイ</t>
    </rPh>
    <rPh sb="4" eb="5">
      <t>ヒョウ</t>
    </rPh>
    <phoneticPr fontId="13"/>
  </si>
  <si>
    <t>年初の残高</t>
    <phoneticPr fontId="13"/>
  </si>
  <si>
    <t>円</t>
  </si>
  <si>
    <t>計算上の残高</t>
    <phoneticPr fontId="13"/>
  </si>
  <si>
    <t>年末の残高</t>
    <rPh sb="0" eb="2">
      <t>ネンマツ</t>
    </rPh>
    <phoneticPr fontId="13"/>
  </si>
  <si>
    <t>円</t>
    <phoneticPr fontId="13"/>
  </si>
  <si>
    <t>使途不明金</t>
    <phoneticPr fontId="13"/>
  </si>
  <si>
    <t>毎月の収支</t>
  </si>
  <si>
    <t>ボーナス等の収支</t>
    <rPh sb="4" eb="5">
      <t>ナド</t>
    </rPh>
    <phoneticPr fontId="13"/>
  </si>
  <si>
    <t>年間合計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</si>
  <si>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</si>
  <si>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</si>
  <si>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</si>
  <si>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</si>
  <si>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</si>
  <si>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</si>
  <si>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</si>
  <si>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</si>
  <si>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</si>
  <si>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</si>
  <si>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</si>
  <si>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</si>
  <si>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3"/>
  </si>
  <si>
    <t>平均</t>
  </si>
  <si>
    <t>収入</t>
    <phoneticPr fontId="13"/>
  </si>
  <si>
    <t>世帯主</t>
  </si>
  <si>
    <t>配偶者</t>
  </si>
  <si>
    <t>収入計</t>
    <rPh sb="0" eb="2">
      <t>シュウニュウ</t>
    </rPh>
    <rPh sb="2" eb="3">
      <t>ケイ</t>
    </rPh>
    <phoneticPr fontId="13"/>
  </si>
  <si>
    <t>収入計</t>
    <rPh sb="0" eb="3">
      <t>シュウニュウケイ</t>
    </rPh>
    <phoneticPr fontId="13"/>
  </si>
  <si>
    <t>支出</t>
    <phoneticPr fontId="13"/>
  </si>
  <si>
    <t>支出計</t>
    <phoneticPr fontId="13"/>
  </si>
  <si>
    <t>収支</t>
  </si>
  <si>
    <t>月間貯蓄or赤字（積立額含む）</t>
  </si>
  <si>
    <t>年間集計表Annual summary table</t>
    <rPh sb="0" eb="2">
      <t>ネンカン</t>
    </rPh>
    <rPh sb="2" eb="4">
      <t>シュウケイ</t>
    </rPh>
    <rPh sb="4" eb="5">
      <t>ヒョウ</t>
    </rPh>
    <phoneticPr fontId="13"/>
  </si>
  <si>
    <t>年初の残高 Beginning of year balance</t>
    <phoneticPr fontId="13"/>
  </si>
  <si>
    <t>計算上の残高 Calculated balance</t>
    <phoneticPr fontId="13"/>
  </si>
  <si>
    <t>実際の残高 Actual balance</t>
    <phoneticPr fontId="13"/>
  </si>
  <si>
    <t>使途不明金 Money of unknown use</t>
    <phoneticPr fontId="13"/>
  </si>
  <si>
    <t>毎月の収支　Monthly balance</t>
    <phoneticPr fontId="13"/>
  </si>
  <si>
    <t>ボーナス等の収支　 Extraordinary balance</t>
    <rPh sb="4" eb="5">
      <t>ナド</t>
    </rPh>
    <phoneticPr fontId="13"/>
  </si>
  <si>
    <t>年間合計
Total</t>
    <phoneticPr fontId="13"/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</si>
  <si>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</si>
  <si>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</si>
  <si>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</si>
  <si>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</si>
  <si>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</si>
  <si>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</si>
  <si>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</si>
  <si>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</si>
  <si>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</si>
  <si>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</si>
  <si>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</si>
  <si>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</si>
  <si>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合計Total</t>
    <rPh sb="0" eb="2">
      <t>ゴウケイ</t>
    </rPh>
    <phoneticPr fontId="13"/>
  </si>
  <si>
    <t>平均Ave.</t>
    <phoneticPr fontId="13"/>
  </si>
  <si>
    <t>支出計 Total</t>
    <phoneticPr fontId="13"/>
  </si>
  <si>
    <t>収支</t>
    <phoneticPr fontId="13"/>
  </si>
  <si>
    <t>月間貯蓄or赤字（積立額含む）
Monthly balance</t>
    <phoneticPr fontId="13"/>
  </si>
  <si>
    <t>収支Extraordinary balance</t>
    <phoneticPr fontId="13"/>
  </si>
  <si>
    <t>年間集計（グラフ）外貨 Annual graph summary</t>
    <rPh sb="9" eb="11">
      <t>ガイカ</t>
    </rPh>
    <phoneticPr fontId="13"/>
  </si>
  <si>
    <t>Jan.</t>
    <phoneticPr fontId="13"/>
  </si>
  <si>
    <t>Feb.</t>
    <phoneticPr fontId="13"/>
  </si>
  <si>
    <t>Mar.</t>
    <phoneticPr fontId="13"/>
  </si>
  <si>
    <t>Apr.</t>
    <phoneticPr fontId="13"/>
  </si>
  <si>
    <t>May</t>
    <phoneticPr fontId="13"/>
  </si>
  <si>
    <t>Jun.</t>
    <phoneticPr fontId="13"/>
  </si>
  <si>
    <t>Jul.</t>
    <phoneticPr fontId="13"/>
  </si>
  <si>
    <t>Aug.</t>
    <phoneticPr fontId="13"/>
  </si>
  <si>
    <t>Sep.</t>
    <phoneticPr fontId="13"/>
  </si>
  <si>
    <t>Oct.</t>
    <phoneticPr fontId="13"/>
  </si>
  <si>
    <t>Nov.</t>
    <phoneticPr fontId="13"/>
  </si>
  <si>
    <t>Dec.</t>
    <phoneticPr fontId="13"/>
  </si>
  <si>
    <t>ボーナス等　Extraordinary balance</t>
    <rPh sb="4" eb="5">
      <t>ナド</t>
    </rPh>
    <phoneticPr fontId="13"/>
  </si>
  <si>
    <t>合計 Total</t>
    <rPh sb="0" eb="2">
      <t>ゴウケイ</t>
    </rPh>
    <phoneticPr fontId="13"/>
  </si>
  <si>
    <t>予算との差異
Difference</t>
    <phoneticPr fontId="13"/>
  </si>
  <si>
    <t>2/29</t>
    <phoneticPr fontId="13"/>
  </si>
  <si>
    <t>電気代</t>
    <rPh sb="0" eb="3">
      <t>デンキダイ</t>
    </rPh>
    <phoneticPr fontId="13"/>
  </si>
  <si>
    <t>住居費
Housing expenses</t>
    <phoneticPr fontId="13"/>
  </si>
  <si>
    <t>保険
Insurance</t>
    <phoneticPr fontId="13"/>
  </si>
  <si>
    <t>教育費
Educational expenses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</si>
</sst>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_ "/>
    <numFmt numFmtId="177" formatCode="#,##0_);[Red]\(#,##0\)"/>
    <numFmt numFmtId="178" formatCode="#,##0;&quot;▲ &quot;#,##0"/>
    <numFmt numFmtId="179" formatCode="&quot;¥&quot;#,##0_);[Red]\(&quot;¥&quot;#,##0\)"/>
    <numFmt numFmtId="180" formatCode="#,##0.000_ "/>
    <numFmt numFmtId="181" formatCode="_ * #,##0.000_ ;_ * \-#,##0.000_ ;_ * &quot;-&quot;_ ;_ @_ "/>
    <numFmt numFmtId="182" formatCode="m/d;@"/>
    <numFmt numFmtId="183" formatCode="#,##0.000_);[Red]\(#,##0.000\)"/>
    <numFmt numFmtId="184" formatCode="#.000&quot;円(Yen)&quot;"/>
    <numFmt numFmtId="185" formatCode="#.000&quot;円&quot;"/>
    <numFmt numFmtId="186" formatCode="#,##0.000;&quot;▲ &quot;#,##0.000"/>
    <numFmt numFmtId="187" formatCode="0.000"/>
  </numFmts>
  <fonts count="29" x14ac:knownFonts="1">
    <font>
      <sz val="10"/>
      <name val="ＭＳ 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6"/>
      <name val="HGSｺﾞｼｯｸE"/>
      <family val="3"/>
      <charset val="128"/>
    </font>
    <font>
      <b/>
      <sz val="10"/>
      <name val="ＭＳ ゴシック"/>
      <family val="3"/>
      <charset val="128"/>
    </font>
    <font>
      <sz val="16"/>
      <name val="HG創英角ﾎﾟｯﾌﾟ体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name val="Arial"/>
      <family val="2"/>
    </font>
    <font>
      <sz val="10"/>
      <name val="Calibri"/>
      <family val="3"/>
      <charset val="163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5"/>
        <bgColor indexed="9"/>
      </patternFill>
    </fill>
    <fill>
      <patternFill patternType="solid">
        <fgColor theme="8" tint="0.79998168889431442"/>
        <bgColor indexed="31"/>
      </patternFill>
    </fill>
    <fill>
      <patternFill patternType="solid">
        <fgColor rgb="FFFFFFE5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8" tint="0.79998168889431442"/>
        <bgColor indexed="22"/>
      </patternFill>
    </fill>
    <fill>
      <patternFill patternType="solid">
        <fgColor rgb="FFEEFFB7"/>
        <bgColor indexed="64"/>
      </patternFill>
    </fill>
    <fill>
      <patternFill patternType="solid">
        <fgColor theme="8" tint="0.79998168889431442"/>
        <bgColor indexed="51"/>
      </patternFill>
    </fill>
    <fill>
      <patternFill patternType="solid">
        <fgColor rgb="FFFFEA93"/>
        <bgColor indexed="34"/>
      </patternFill>
    </fill>
    <fill>
      <patternFill patternType="solid">
        <fgColor rgb="FFDFF1CB"/>
        <bgColor indexed="46"/>
      </patternFill>
    </fill>
    <fill>
      <patternFill patternType="solid">
        <fgColor rgb="FFFFFFB9"/>
        <bgColor indexed="51"/>
      </patternFill>
    </fill>
    <fill>
      <patternFill patternType="solid">
        <fgColor rgb="FFFFFFB9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rgb="FFFFFFB9"/>
        <bgColor indexed="26"/>
      </patternFill>
    </fill>
    <fill>
      <patternFill patternType="solid">
        <fgColor rgb="FFFFFFB9"/>
        <bgColor indexed="34"/>
      </patternFill>
    </fill>
    <fill>
      <patternFill patternType="solid">
        <fgColor rgb="FFFABF8F"/>
        <bgColor indexed="46"/>
      </patternFill>
    </fill>
    <fill>
      <patternFill patternType="solid">
        <fgColor rgb="FFDFF1CB"/>
        <bgColor indexed="31"/>
      </patternFill>
    </fill>
    <fill>
      <patternFill patternType="solid">
        <fgColor rgb="FFFFCC66"/>
        <bgColor indexed="9"/>
      </patternFill>
    </fill>
    <fill>
      <patternFill patternType="solid">
        <fgColor rgb="FFFFCC66"/>
        <bgColor indexed="46"/>
      </patternFill>
    </fill>
    <fill>
      <patternFill patternType="solid">
        <fgColor rgb="FFFFEA93"/>
        <bgColor indexed="46"/>
      </patternFill>
    </fill>
    <fill>
      <patternFill patternType="solid">
        <fgColor theme="8" tint="0.79998168889431442"/>
        <bgColor indexed="38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rgb="FFE9BCB5"/>
        <bgColor indexed="45"/>
      </patternFill>
    </fill>
    <fill>
      <patternFill patternType="solid">
        <fgColor rgb="FFE9BCB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FF1CB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theme="9" tint="0.39997558519241921"/>
        <bgColor indexed="46"/>
      </patternFill>
    </fill>
    <fill>
      <patternFill patternType="solid">
        <fgColor rgb="FFC0E399"/>
        <bgColor indexed="46"/>
      </patternFill>
    </fill>
    <fill>
      <patternFill patternType="solid">
        <fgColor rgb="FFDDF2FF"/>
        <bgColor indexed="64"/>
      </patternFill>
    </fill>
    <fill>
      <patternFill patternType="solid">
        <fgColor rgb="FFE5E5FF"/>
        <bgColor indexed="9"/>
      </patternFill>
    </fill>
    <fill>
      <patternFill patternType="solid">
        <fgColor theme="9" tint="0.39997558519241921"/>
        <bgColor indexed="34"/>
      </patternFill>
    </fill>
    <fill>
      <patternFill patternType="solid">
        <fgColor rgb="FFDDF2FF"/>
        <bgColor indexed="51"/>
      </patternFill>
    </fill>
  </fills>
  <borders count="2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 diagonalUp="1"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 diagonalUp="1"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 diagonalUp="1"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 diagonalUp="1"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/>
      <bottom style="medium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dotted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dotted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tted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dotted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dotted">
        <color indexed="8"/>
      </bottom>
      <diagonal/>
    </border>
    <border diagonalUp="1"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 style="thin">
        <color indexed="8"/>
      </diagonal>
    </border>
    <border diagonalUp="1"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dotted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ill="0" applyBorder="0" applyAlignment="0" applyProtection="0"/>
    <xf numFmtId="0" fontId="2" fillId="0" borderId="0"/>
  </cellStyleXfs>
  <cellXfs count="4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2" applyFont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 indent="1"/>
    </xf>
    <xf numFmtId="0" fontId="2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6" borderId="71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9" fillId="6" borderId="0" xfId="0" applyFont="1" applyFill="1" applyAlignment="1">
      <alignment vertical="center"/>
    </xf>
    <xf numFmtId="0" fontId="0" fillId="0" borderId="77" xfId="0" applyBorder="1" applyAlignment="1" applyProtection="1">
      <alignment horizontal="left" vertical="center" indent="1"/>
      <protection locked="0"/>
    </xf>
    <xf numFmtId="0" fontId="0" fillId="0" borderId="78" xfId="0" applyBorder="1" applyAlignment="1" applyProtection="1">
      <alignment horizontal="left" vertical="center" indent="1"/>
      <protection locked="0"/>
    </xf>
    <xf numFmtId="0" fontId="0" fillId="6" borderId="0" xfId="0" applyFill="1" applyAlignment="1">
      <alignment horizontal="centerContinuous" vertical="center"/>
    </xf>
    <xf numFmtId="0" fontId="7" fillId="0" borderId="91" xfId="2" applyFont="1" applyBorder="1" applyAlignment="1" applyProtection="1">
      <alignment vertical="center" shrinkToFit="1"/>
      <protection locked="0"/>
    </xf>
    <xf numFmtId="0" fontId="7" fillId="0" borderId="92" xfId="2" applyFont="1" applyBorder="1" applyAlignment="1" applyProtection="1">
      <alignment vertical="center" shrinkToFit="1"/>
      <protection locked="0"/>
    </xf>
    <xf numFmtId="0" fontId="7" fillId="0" borderId="94" xfId="2" applyFont="1" applyBorder="1" applyAlignment="1" applyProtection="1">
      <alignment vertical="center" shrinkToFit="1"/>
      <protection locked="0"/>
    </xf>
    <xf numFmtId="0" fontId="14" fillId="0" borderId="96" xfId="2" applyFont="1" applyBorder="1" applyAlignment="1" applyProtection="1">
      <alignment vertical="center" shrinkToFit="1"/>
      <protection locked="0"/>
    </xf>
    <xf numFmtId="0" fontId="14" fillId="0" borderId="97" xfId="2" applyFont="1" applyBorder="1" applyAlignment="1" applyProtection="1">
      <alignment vertical="center" shrinkToFit="1"/>
      <protection locked="0"/>
    </xf>
    <xf numFmtId="0" fontId="14" fillId="0" borderId="98" xfId="2" applyFont="1" applyBorder="1" applyAlignment="1" applyProtection="1">
      <alignment vertical="center" shrinkToFit="1"/>
      <protection locked="0"/>
    </xf>
    <xf numFmtId="0" fontId="0" fillId="12" borderId="0" xfId="0" applyFill="1" applyAlignment="1">
      <alignment horizontal="left" indent="1"/>
    </xf>
    <xf numFmtId="0" fontId="0" fillId="12" borderId="0" xfId="0" applyFill="1" applyAlignment="1">
      <alignment horizontal="left" vertical="center" indent="1"/>
    </xf>
    <xf numFmtId="0" fontId="0" fillId="5" borderId="0" xfId="0" applyFill="1" applyAlignment="1">
      <alignment horizontal="left" vertical="center" indent="1"/>
    </xf>
    <xf numFmtId="0" fontId="14" fillId="0" borderId="94" xfId="2" applyFont="1" applyBorder="1" applyAlignment="1" applyProtection="1">
      <alignment vertical="center" shrinkToFit="1"/>
      <protection locked="0"/>
    </xf>
    <xf numFmtId="0" fontId="14" fillId="0" borderId="135" xfId="2" applyFont="1" applyBorder="1" applyAlignment="1" applyProtection="1">
      <alignment vertical="center" shrinkToFit="1"/>
      <protection locked="0"/>
    </xf>
    <xf numFmtId="0" fontId="19" fillId="0" borderId="0" xfId="2" applyFont="1" applyAlignment="1">
      <alignment vertical="center"/>
    </xf>
    <xf numFmtId="0" fontId="15" fillId="16" borderId="0" xfId="0" applyFont="1" applyFill="1" applyAlignment="1">
      <alignment horizontal="left" vertical="center" indent="1"/>
    </xf>
    <xf numFmtId="0" fontId="0" fillId="16" borderId="0" xfId="0" applyFill="1" applyAlignment="1">
      <alignment horizontal="left" vertical="center" indent="1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horizontal="left" indent="1"/>
    </xf>
    <xf numFmtId="0" fontId="0" fillId="16" borderId="0" xfId="0" applyFill="1" applyAlignment="1">
      <alignment horizontal="centerContinuous" vertical="center"/>
    </xf>
    <xf numFmtId="0" fontId="0" fillId="17" borderId="0" xfId="0" applyFill="1" applyAlignment="1">
      <alignment horizontal="left" vertical="center" indent="1"/>
    </xf>
    <xf numFmtId="0" fontId="0" fillId="17" borderId="0" xfId="0" applyFill="1" applyAlignment="1">
      <alignment vertical="center"/>
    </xf>
    <xf numFmtId="0" fontId="0" fillId="4" borderId="61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19" borderId="136" xfId="0" applyFill="1" applyBorder="1" applyAlignment="1" applyProtection="1">
      <alignment horizontal="left" vertical="center" indent="1"/>
      <protection locked="0"/>
    </xf>
    <xf numFmtId="0" fontId="0" fillId="0" borderId="76" xfId="0" applyBorder="1" applyAlignment="1" applyProtection="1">
      <alignment horizontal="left" vertical="center" indent="1"/>
      <protection locked="0"/>
    </xf>
    <xf numFmtId="180" fontId="0" fillId="0" borderId="81" xfId="2" applyNumberFormat="1" applyFont="1" applyBorder="1" applyAlignment="1" applyProtection="1">
      <alignment vertical="center"/>
      <protection locked="0"/>
    </xf>
    <xf numFmtId="180" fontId="0" fillId="0" borderId="79" xfId="2" applyNumberFormat="1" applyFont="1" applyBorder="1" applyAlignment="1" applyProtection="1">
      <alignment vertical="center"/>
      <protection locked="0"/>
    </xf>
    <xf numFmtId="180" fontId="0" fillId="0" borderId="82" xfId="2" applyNumberFormat="1" applyFont="1" applyBorder="1" applyAlignment="1" applyProtection="1">
      <alignment vertical="center"/>
      <protection locked="0"/>
    </xf>
    <xf numFmtId="180" fontId="0" fillId="0" borderId="146" xfId="2" applyNumberFormat="1" applyFont="1" applyBorder="1" applyAlignment="1" applyProtection="1">
      <alignment vertical="center"/>
      <protection locked="0"/>
    </xf>
    <xf numFmtId="180" fontId="0" fillId="0" borderId="155" xfId="2" applyNumberFormat="1" applyFont="1" applyBorder="1" applyAlignment="1" applyProtection="1">
      <alignment vertical="center"/>
      <protection locked="0"/>
    </xf>
    <xf numFmtId="180" fontId="0" fillId="0" borderId="157" xfId="2" applyNumberFormat="1" applyFont="1" applyBorder="1" applyAlignment="1" applyProtection="1">
      <alignment vertical="center"/>
      <protection locked="0"/>
    </xf>
    <xf numFmtId="180" fontId="0" fillId="0" borderId="76" xfId="2" applyNumberFormat="1" applyFont="1" applyBorder="1" applyAlignment="1" applyProtection="1">
      <alignment vertical="center"/>
      <protection locked="0"/>
    </xf>
    <xf numFmtId="180" fontId="0" fillId="0" borderId="162" xfId="2" applyNumberFormat="1" applyFont="1" applyBorder="1" applyAlignment="1" applyProtection="1">
      <alignment vertical="center"/>
      <protection locked="0"/>
    </xf>
    <xf numFmtId="180" fontId="0" fillId="0" borderId="161" xfId="2" applyNumberFormat="1" applyFont="1" applyBorder="1" applyAlignment="1" applyProtection="1">
      <alignment vertical="center"/>
      <protection locked="0"/>
    </xf>
    <xf numFmtId="180" fontId="0" fillId="0" borderId="3" xfId="2" applyNumberFormat="1" applyFont="1" applyBorder="1" applyAlignment="1" applyProtection="1">
      <alignment vertical="center"/>
      <protection locked="0"/>
    </xf>
    <xf numFmtId="180" fontId="0" fillId="0" borderId="83" xfId="2" applyNumberFormat="1" applyFont="1" applyBorder="1" applyAlignment="1" applyProtection="1">
      <alignment vertical="center"/>
      <protection locked="0"/>
    </xf>
    <xf numFmtId="180" fontId="0" fillId="0" borderId="84" xfId="2" applyNumberFormat="1" applyFont="1" applyBorder="1" applyAlignment="1" applyProtection="1">
      <alignment vertical="center"/>
      <protection locked="0"/>
    </xf>
    <xf numFmtId="180" fontId="14" fillId="0" borderId="86" xfId="2" applyNumberFormat="1" applyFont="1" applyBorder="1" applyAlignment="1" applyProtection="1">
      <alignment vertical="center" shrinkToFit="1"/>
      <protection locked="0"/>
    </xf>
    <xf numFmtId="180" fontId="14" fillId="0" borderId="90" xfId="2" applyNumberFormat="1" applyFont="1" applyBorder="1" applyAlignment="1" applyProtection="1">
      <alignment vertical="center" shrinkToFit="1"/>
      <protection locked="0"/>
    </xf>
    <xf numFmtId="180" fontId="14" fillId="0" borderId="89" xfId="2" applyNumberFormat="1" applyFont="1" applyBorder="1" applyAlignment="1" applyProtection="1">
      <alignment vertical="center" shrinkToFit="1"/>
      <protection locked="0"/>
    </xf>
    <xf numFmtId="183" fontId="14" fillId="0" borderId="86" xfId="2" applyNumberFormat="1" applyFont="1" applyBorder="1" applyAlignment="1" applyProtection="1">
      <alignment vertical="center" shrinkToFit="1"/>
      <protection locked="0"/>
    </xf>
    <xf numFmtId="183" fontId="14" fillId="0" borderId="1" xfId="2" applyNumberFormat="1" applyFont="1" applyBorder="1" applyAlignment="1" applyProtection="1">
      <alignment vertical="center" shrinkToFit="1"/>
      <protection locked="0"/>
    </xf>
    <xf numFmtId="183" fontId="14" fillId="0" borderId="93" xfId="2" applyNumberFormat="1" applyFont="1" applyBorder="1" applyAlignment="1" applyProtection="1">
      <alignment vertical="center" shrinkToFit="1"/>
      <protection locked="0"/>
    </xf>
    <xf numFmtId="183" fontId="14" fillId="0" borderId="95" xfId="2" applyNumberFormat="1" applyFont="1" applyBorder="1" applyAlignment="1" applyProtection="1">
      <alignment vertical="center" shrinkToFit="1"/>
      <protection locked="0"/>
    </xf>
    <xf numFmtId="183" fontId="14" fillId="0" borderId="90" xfId="2" applyNumberFormat="1" applyFont="1" applyBorder="1" applyAlignment="1" applyProtection="1">
      <alignment vertical="center" shrinkToFit="1"/>
      <protection locked="0"/>
    </xf>
    <xf numFmtId="183" fontId="14" fillId="0" borderId="88" xfId="2" applyNumberFormat="1" applyFont="1" applyBorder="1" applyAlignment="1" applyProtection="1">
      <alignment vertical="center" shrinkToFit="1"/>
      <protection locked="0"/>
    </xf>
    <xf numFmtId="183" fontId="14" fillId="0" borderId="89" xfId="2" applyNumberFormat="1" applyFont="1" applyBorder="1" applyAlignment="1" applyProtection="1">
      <alignment vertical="center" shrinkToFit="1"/>
      <protection locked="0"/>
    </xf>
    <xf numFmtId="181" fontId="1" fillId="0" borderId="81" xfId="1" applyNumberFormat="1" applyBorder="1" applyAlignment="1" applyProtection="1">
      <alignment vertical="center"/>
      <protection locked="0"/>
    </xf>
    <xf numFmtId="181" fontId="1" fillId="0" borderId="79" xfId="1" applyNumberFormat="1" applyBorder="1" applyAlignment="1" applyProtection="1">
      <alignment vertical="center"/>
      <protection locked="0"/>
    </xf>
    <xf numFmtId="181" fontId="1" fillId="0" borderId="82" xfId="1" applyNumberFormat="1" applyBorder="1" applyAlignment="1" applyProtection="1">
      <alignment vertical="center"/>
      <protection locked="0"/>
    </xf>
    <xf numFmtId="181" fontId="1" fillId="0" borderId="85" xfId="1" applyNumberFormat="1" applyBorder="1" applyAlignment="1" applyProtection="1">
      <alignment vertical="center"/>
      <protection locked="0"/>
    </xf>
    <xf numFmtId="9" fontId="0" fillId="0" borderId="0" xfId="0" applyNumberFormat="1"/>
    <xf numFmtId="0" fontId="26" fillId="0" borderId="0" xfId="0" applyFont="1"/>
    <xf numFmtId="184" fontId="0" fillId="19" borderId="136" xfId="0" applyNumberFormat="1" applyFill="1" applyBorder="1" applyAlignment="1" applyProtection="1">
      <alignment horizontal="left" vertical="center" indent="1"/>
      <protection locked="0"/>
    </xf>
    <xf numFmtId="176" fontId="0" fillId="39" borderId="216" xfId="0" applyNumberFormat="1" applyFill="1" applyBorder="1" applyAlignment="1" applyProtection="1">
      <alignment horizontal="center" vertical="center"/>
      <protection locked="0"/>
    </xf>
    <xf numFmtId="176" fontId="0" fillId="39" borderId="211" xfId="0" applyNumberFormat="1" applyFill="1" applyBorder="1" applyAlignment="1" applyProtection="1">
      <alignment horizontal="center" vertical="center"/>
      <protection locked="0"/>
    </xf>
    <xf numFmtId="0" fontId="0" fillId="42" borderId="136" xfId="0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180" fontId="9" fillId="0" borderId="62" xfId="0" applyNumberFormat="1" applyFont="1" applyBorder="1" applyAlignment="1">
      <alignment vertical="center"/>
    </xf>
    <xf numFmtId="180" fontId="9" fillId="0" borderId="63" xfId="0" applyNumberFormat="1" applyFont="1" applyBorder="1" applyAlignment="1">
      <alignment vertical="center"/>
    </xf>
    <xf numFmtId="180" fontId="9" fillId="0" borderId="65" xfId="0" applyNumberFormat="1" applyFont="1" applyBorder="1" applyAlignment="1">
      <alignment vertical="center"/>
    </xf>
    <xf numFmtId="180" fontId="9" fillId="0" borderId="66" xfId="0" applyNumberFormat="1" applyFont="1" applyBorder="1" applyAlignment="1">
      <alignment vertical="center"/>
    </xf>
    <xf numFmtId="180" fontId="9" fillId="0" borderId="68" xfId="0" applyNumberFormat="1" applyFont="1" applyBorder="1" applyAlignment="1">
      <alignment vertical="center"/>
    </xf>
    <xf numFmtId="180" fontId="9" fillId="0" borderId="69" xfId="0" applyNumberFormat="1" applyFont="1" applyBorder="1" applyAlignment="1">
      <alignment vertical="center"/>
    </xf>
    <xf numFmtId="0" fontId="8" fillId="20" borderId="70" xfId="2" applyFont="1" applyFill="1" applyBorder="1" applyAlignment="1">
      <alignment horizontal="center" vertical="center"/>
    </xf>
    <xf numFmtId="0" fontId="8" fillId="20" borderId="59" xfId="2" applyFont="1" applyFill="1" applyBorder="1" applyAlignment="1">
      <alignment horizontal="center" vertical="center"/>
    </xf>
    <xf numFmtId="0" fontId="8" fillId="20" borderId="60" xfId="2" applyFont="1" applyFill="1" applyBorder="1" applyAlignment="1">
      <alignment horizontal="center" vertical="center"/>
    </xf>
    <xf numFmtId="0" fontId="8" fillId="20" borderId="59" xfId="2" applyFont="1" applyFill="1" applyBorder="1" applyAlignment="1">
      <alignment horizontal="center" vertical="center" wrapText="1"/>
    </xf>
    <xf numFmtId="0" fontId="0" fillId="13" borderId="136" xfId="0" applyFill="1" applyBorder="1" applyAlignment="1" applyProtection="1">
      <alignment horizontal="center" vertical="center"/>
      <protection locked="0"/>
    </xf>
    <xf numFmtId="176" fontId="0" fillId="39" borderId="221" xfId="0" applyNumberFormat="1" applyFill="1" applyBorder="1" applyAlignment="1" applyProtection="1">
      <alignment horizontal="center" vertical="center"/>
      <protection locked="0"/>
    </xf>
    <xf numFmtId="180" fontId="0" fillId="0" borderId="222" xfId="0" applyNumberFormat="1" applyBorder="1" applyAlignment="1">
      <alignment horizontal="right" vertical="center"/>
    </xf>
    <xf numFmtId="180" fontId="0" fillId="0" borderId="178" xfId="0" applyNumberFormat="1" applyBorder="1" applyAlignment="1">
      <alignment horizontal="right" vertical="center"/>
    </xf>
    <xf numFmtId="0" fontId="0" fillId="16" borderId="0" xfId="0" applyFill="1"/>
    <xf numFmtId="0" fontId="12" fillId="16" borderId="0" xfId="2" applyFont="1" applyFill="1" applyAlignment="1">
      <alignment vertical="center"/>
    </xf>
    <xf numFmtId="179" fontId="0" fillId="16" borderId="0" xfId="2" applyNumberFormat="1" applyFont="1" applyFill="1" applyAlignment="1">
      <alignment vertical="center"/>
    </xf>
    <xf numFmtId="179" fontId="12" fillId="16" borderId="0" xfId="2" applyNumberFormat="1" applyFont="1" applyFill="1" applyAlignment="1">
      <alignment vertical="center"/>
    </xf>
    <xf numFmtId="0" fontId="0" fillId="16" borderId="0" xfId="2" applyFont="1" applyFill="1" applyAlignment="1">
      <alignment vertical="center"/>
    </xf>
    <xf numFmtId="0" fontId="0" fillId="13" borderId="136" xfId="0" applyFill="1" applyBorder="1" applyAlignment="1">
      <alignment horizontal="left" vertical="center"/>
    </xf>
    <xf numFmtId="179" fontId="0" fillId="19" borderId="207" xfId="2" applyNumberFormat="1" applyFont="1" applyFill="1" applyBorder="1" applyAlignment="1">
      <alignment vertical="center"/>
    </xf>
    <xf numFmtId="0" fontId="12" fillId="29" borderId="136" xfId="2" applyFont="1" applyFill="1" applyBorder="1" applyAlignment="1">
      <alignment vertical="center"/>
    </xf>
    <xf numFmtId="185" fontId="0" fillId="19" borderId="136" xfId="0" applyNumberFormat="1" applyFill="1" applyBorder="1" applyAlignment="1">
      <alignment horizontal="left" vertical="center" indent="1"/>
    </xf>
    <xf numFmtId="180" fontId="12" fillId="8" borderId="3" xfId="2" applyNumberFormat="1" applyFont="1" applyFill="1" applyBorder="1" applyAlignment="1">
      <alignment vertical="center"/>
    </xf>
    <xf numFmtId="0" fontId="12" fillId="7" borderId="4" xfId="2" applyFont="1" applyFill="1" applyBorder="1" applyAlignment="1">
      <alignment horizontal="left" vertical="center" indent="1" shrinkToFit="1"/>
    </xf>
    <xf numFmtId="182" fontId="12" fillId="9" borderId="176" xfId="2" applyNumberFormat="1" applyFont="1" applyFill="1" applyBorder="1" applyAlignment="1">
      <alignment horizontal="left" vertical="center" indent="1"/>
    </xf>
    <xf numFmtId="0" fontId="12" fillId="7" borderId="145" xfId="2" applyFont="1" applyFill="1" applyBorder="1" applyAlignment="1">
      <alignment horizontal="left" vertical="center" indent="1" shrinkToFit="1"/>
    </xf>
    <xf numFmtId="0" fontId="6" fillId="15" borderId="143" xfId="2" applyFont="1" applyFill="1" applyBorder="1" applyAlignment="1">
      <alignment horizontal="center" vertical="center" shrinkToFit="1"/>
    </xf>
    <xf numFmtId="180" fontId="0" fillId="3" borderId="144" xfId="2" applyNumberFormat="1" applyFont="1" applyFill="1" applyBorder="1" applyAlignment="1">
      <alignment vertical="center"/>
    </xf>
    <xf numFmtId="0" fontId="12" fillId="7" borderId="151" xfId="2" applyFont="1" applyFill="1" applyBorder="1" applyAlignment="1">
      <alignment horizontal="left" vertical="center" indent="1" shrinkToFit="1"/>
    </xf>
    <xf numFmtId="0" fontId="12" fillId="7" borderId="163" xfId="2" applyFont="1" applyFill="1" applyBorder="1" applyAlignment="1">
      <alignment horizontal="left" vertical="center" indent="1" shrinkToFit="1"/>
    </xf>
    <xf numFmtId="0" fontId="12" fillId="7" borderId="152" xfId="2" applyFont="1" applyFill="1" applyBorder="1" applyAlignment="1">
      <alignment horizontal="left" vertical="center" indent="1" shrinkToFit="1"/>
    </xf>
    <xf numFmtId="0" fontId="12" fillId="7" borderId="164" xfId="2" applyFont="1" applyFill="1" applyBorder="1" applyAlignment="1">
      <alignment horizontal="left" vertical="center" indent="1" shrinkToFit="1"/>
    </xf>
    <xf numFmtId="0" fontId="12" fillId="7" borderId="140" xfId="2" applyFont="1" applyFill="1" applyBorder="1" applyAlignment="1">
      <alignment horizontal="left" vertical="center" indent="1" shrinkToFit="1"/>
    </xf>
    <xf numFmtId="0" fontId="12" fillId="7" borderId="37" xfId="2" applyFont="1" applyFill="1" applyBorder="1" applyAlignment="1">
      <alignment horizontal="left" vertical="center" indent="1" shrinkToFit="1"/>
    </xf>
    <xf numFmtId="180" fontId="12" fillId="10" borderId="6" xfId="2" applyNumberFormat="1" applyFont="1" applyFill="1" applyBorder="1" applyAlignment="1">
      <alignment vertical="center"/>
    </xf>
    <xf numFmtId="0" fontId="0" fillId="9" borderId="186" xfId="2" applyFont="1" applyFill="1" applyBorder="1" applyAlignment="1">
      <alignment horizontal="center" vertical="center"/>
    </xf>
    <xf numFmtId="180" fontId="12" fillId="11" borderId="7" xfId="2" applyNumberFormat="1" applyFont="1" applyFill="1" applyBorder="1" applyAlignment="1">
      <alignment vertical="center"/>
    </xf>
    <xf numFmtId="0" fontId="23" fillId="9" borderId="189" xfId="2" applyFont="1" applyFill="1" applyBorder="1" applyAlignment="1">
      <alignment horizontal="center" vertical="center" wrapText="1"/>
    </xf>
    <xf numFmtId="0" fontId="12" fillId="16" borderId="0" xfId="2" applyFont="1" applyFill="1" applyAlignment="1">
      <alignment vertical="center" shrinkToFit="1"/>
    </xf>
    <xf numFmtId="0" fontId="0" fillId="0" borderId="0" xfId="0" applyProtection="1">
      <protection locked="0"/>
    </xf>
    <xf numFmtId="0" fontId="0" fillId="0" borderId="0" xfId="2" applyFont="1" applyAlignment="1" applyProtection="1">
      <alignment vertical="center"/>
      <protection locked="0"/>
    </xf>
    <xf numFmtId="0" fontId="0" fillId="16" borderId="0" xfId="0" applyFill="1" applyAlignment="1">
      <alignment vertical="center"/>
    </xf>
    <xf numFmtId="0" fontId="10" fillId="40" borderId="41" xfId="2" applyFont="1" applyFill="1" applyBorder="1" applyAlignment="1">
      <alignment horizontal="center" vertical="center" shrinkToFit="1"/>
    </xf>
    <xf numFmtId="0" fontId="10" fillId="40" borderId="42" xfId="2" applyFont="1" applyFill="1" applyBorder="1" applyAlignment="1">
      <alignment horizontal="center" vertical="center" shrinkToFit="1"/>
    </xf>
    <xf numFmtId="0" fontId="10" fillId="40" borderId="43" xfId="0" applyFont="1" applyFill="1" applyBorder="1" applyAlignment="1">
      <alignment horizontal="center" vertical="center"/>
    </xf>
    <xf numFmtId="0" fontId="7" fillId="25" borderId="44" xfId="2" applyFont="1" applyFill="1" applyBorder="1" applyAlignment="1">
      <alignment horizontal="center" vertical="center" shrinkToFit="1"/>
    </xf>
    <xf numFmtId="0" fontId="7" fillId="25" borderId="38" xfId="2" applyFont="1" applyFill="1" applyBorder="1" applyAlignment="1">
      <alignment horizontal="center" vertical="center" shrinkToFit="1"/>
    </xf>
    <xf numFmtId="0" fontId="7" fillId="25" borderId="37" xfId="2" applyFont="1" applyFill="1" applyBorder="1" applyAlignment="1">
      <alignment horizontal="center" vertical="center" shrinkToFit="1"/>
    </xf>
    <xf numFmtId="183" fontId="11" fillId="25" borderId="40" xfId="2" applyNumberFormat="1" applyFont="1" applyFill="1" applyBorder="1" applyAlignment="1">
      <alignment vertical="center" shrinkToFit="1"/>
    </xf>
    <xf numFmtId="0" fontId="0" fillId="25" borderId="3" xfId="0" applyFill="1" applyBorder="1" applyAlignment="1">
      <alignment vertical="center"/>
    </xf>
    <xf numFmtId="180" fontId="14" fillId="25" borderId="40" xfId="2" applyNumberFormat="1" applyFont="1" applyFill="1" applyBorder="1" applyAlignment="1">
      <alignment vertical="center"/>
    </xf>
    <xf numFmtId="0" fontId="0" fillId="17" borderId="0" xfId="0" applyFill="1"/>
    <xf numFmtId="0" fontId="0" fillId="6" borderId="0" xfId="0" applyFill="1"/>
    <xf numFmtId="0" fontId="16" fillId="6" borderId="0" xfId="2" applyFont="1" applyFill="1" applyAlignment="1">
      <alignment vertical="center"/>
    </xf>
    <xf numFmtId="0" fontId="19" fillId="6" borderId="0" xfId="2" applyFont="1" applyFill="1" applyAlignment="1">
      <alignment vertical="center"/>
    </xf>
    <xf numFmtId="0" fontId="21" fillId="6" borderId="0" xfId="2" applyFont="1" applyFill="1" applyAlignment="1">
      <alignment vertical="center"/>
    </xf>
    <xf numFmtId="0" fontId="7" fillId="6" borderId="0" xfId="0" applyFont="1" applyFill="1" applyAlignment="1">
      <alignment horizontal="left" indent="1"/>
    </xf>
    <xf numFmtId="0" fontId="19" fillId="16" borderId="0" xfId="2" applyFont="1" applyFill="1" applyAlignment="1">
      <alignment vertical="center"/>
    </xf>
    <xf numFmtId="0" fontId="19" fillId="32" borderId="0" xfId="2" applyFont="1" applyFill="1" applyAlignment="1">
      <alignment vertical="center"/>
    </xf>
    <xf numFmtId="0" fontId="19" fillId="6" borderId="0" xfId="2" applyFont="1" applyFill="1" applyAlignment="1">
      <alignment horizontal="left" vertical="center" indent="1"/>
    </xf>
    <xf numFmtId="0" fontId="19" fillId="28" borderId="0" xfId="2" applyFont="1" applyFill="1" applyAlignment="1">
      <alignment vertical="center"/>
    </xf>
    <xf numFmtId="0" fontId="19" fillId="30" borderId="0" xfId="2" applyFont="1" applyFill="1" applyAlignment="1">
      <alignment vertical="center"/>
    </xf>
    <xf numFmtId="0" fontId="0" fillId="6" borderId="0" xfId="0" applyFill="1" applyAlignment="1">
      <alignment horizontal="center"/>
    </xf>
    <xf numFmtId="0" fontId="19" fillId="6" borderId="0" xfId="2" applyFont="1" applyFill="1" applyAlignment="1">
      <alignment horizontal="center" vertical="center"/>
    </xf>
    <xf numFmtId="0" fontId="19" fillId="40" borderId="8" xfId="2" applyFont="1" applyFill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 shrinkToFit="1"/>
    </xf>
    <xf numFmtId="0" fontId="19" fillId="20" borderId="11" xfId="2" applyFont="1" applyFill="1" applyBorder="1" applyAlignment="1">
      <alignment horizontal="center" vertical="center"/>
    </xf>
    <xf numFmtId="0" fontId="19" fillId="20" borderId="12" xfId="2" applyFont="1" applyFill="1" applyBorder="1" applyAlignment="1">
      <alignment horizontal="center" vertical="center"/>
    </xf>
    <xf numFmtId="0" fontId="19" fillId="20" borderId="13" xfId="2" applyFont="1" applyFill="1" applyBorder="1" applyAlignment="1">
      <alignment horizontal="center" vertical="center"/>
    </xf>
    <xf numFmtId="0" fontId="19" fillId="20" borderId="192" xfId="2" applyFont="1" applyFill="1" applyBorder="1" applyAlignment="1">
      <alignment horizontal="center" vertical="center"/>
    </xf>
    <xf numFmtId="0" fontId="19" fillId="16" borderId="14" xfId="2" applyFont="1" applyFill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34" borderId="16" xfId="2" applyFont="1" applyFill="1" applyBorder="1" applyAlignment="1">
      <alignment horizontal="center" vertical="center"/>
    </xf>
    <xf numFmtId="0" fontId="19" fillId="34" borderId="17" xfId="2" applyFont="1" applyFill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0" fillId="6" borderId="0" xfId="0" applyFill="1" applyAlignment="1">
      <alignment horizontal="left" indent="1"/>
    </xf>
    <xf numFmtId="0" fontId="24" fillId="27" borderId="18" xfId="2" applyFont="1" applyFill="1" applyBorder="1" applyAlignment="1">
      <alignment horizontal="center" vertical="center" shrinkToFit="1"/>
    </xf>
    <xf numFmtId="1" fontId="19" fillId="0" borderId="19" xfId="2" applyNumberFormat="1" applyFont="1" applyBorder="1" applyAlignment="1">
      <alignment vertical="center" shrinkToFit="1"/>
    </xf>
    <xf numFmtId="178" fontId="19" fillId="0" borderId="19" xfId="2" applyNumberFormat="1" applyFont="1" applyBorder="1" applyAlignment="1">
      <alignment vertical="center" shrinkToFit="1"/>
    </xf>
    <xf numFmtId="178" fontId="19" fillId="0" borderId="20" xfId="2" applyNumberFormat="1" applyFont="1" applyBorder="1" applyAlignment="1">
      <alignment vertical="center" shrinkToFit="1"/>
    </xf>
    <xf numFmtId="178" fontId="19" fillId="17" borderId="193" xfId="2" applyNumberFormat="1" applyFont="1" applyFill="1" applyBorder="1" applyAlignment="1">
      <alignment vertical="center" shrinkToFit="1"/>
    </xf>
    <xf numFmtId="178" fontId="19" fillId="21" borderId="21" xfId="2" applyNumberFormat="1" applyFont="1" applyFill="1" applyBorder="1" applyAlignment="1">
      <alignment vertical="center" shrinkToFit="1"/>
    </xf>
    <xf numFmtId="178" fontId="19" fillId="0" borderId="52" xfId="2" applyNumberFormat="1" applyFont="1" applyBorder="1" applyAlignment="1">
      <alignment horizontal="center" vertical="center" shrinkToFit="1"/>
    </xf>
    <xf numFmtId="178" fontId="19" fillId="0" borderId="22" xfId="2" applyNumberFormat="1" applyFont="1" applyBorder="1" applyAlignment="1">
      <alignment vertical="center" shrinkToFit="1"/>
    </xf>
    <xf numFmtId="0" fontId="24" fillId="27" borderId="23" xfId="2" applyFont="1" applyFill="1" applyBorder="1" applyAlignment="1">
      <alignment horizontal="center" vertical="center" shrinkToFit="1"/>
    </xf>
    <xf numFmtId="178" fontId="19" fillId="0" borderId="24" xfId="2" applyNumberFormat="1" applyFont="1" applyBorder="1" applyAlignment="1">
      <alignment vertical="center" shrinkToFit="1"/>
    </xf>
    <xf numFmtId="178" fontId="19" fillId="0" borderId="25" xfId="2" applyNumberFormat="1" applyFont="1" applyBorder="1" applyAlignment="1">
      <alignment vertical="center" shrinkToFit="1"/>
    </xf>
    <xf numFmtId="178" fontId="19" fillId="0" borderId="53" xfId="2" applyNumberFormat="1" applyFont="1" applyBorder="1" applyAlignment="1">
      <alignment horizontal="center" vertical="center" shrinkToFit="1"/>
    </xf>
    <xf numFmtId="178" fontId="19" fillId="0" borderId="27" xfId="2" applyNumberFormat="1" applyFont="1" applyBorder="1" applyAlignment="1">
      <alignment vertical="center" shrinkToFit="1"/>
    </xf>
    <xf numFmtId="178" fontId="19" fillId="21" borderId="26" xfId="2" applyNumberFormat="1" applyFont="1" applyFill="1" applyBorder="1" applyAlignment="1">
      <alignment vertical="center" shrinkToFit="1"/>
    </xf>
    <xf numFmtId="178" fontId="19" fillId="0" borderId="46" xfId="2" applyNumberFormat="1" applyFont="1" applyBorder="1" applyAlignment="1">
      <alignment vertical="center" shrinkToFit="1"/>
    </xf>
    <xf numFmtId="178" fontId="19" fillId="0" borderId="47" xfId="2" applyNumberFormat="1" applyFont="1" applyBorder="1" applyAlignment="1">
      <alignment vertical="center" shrinkToFit="1"/>
    </xf>
    <xf numFmtId="0" fontId="24" fillId="8" borderId="28" xfId="2" applyFont="1" applyFill="1" applyBorder="1" applyAlignment="1">
      <alignment horizontal="center" vertical="center" shrinkToFit="1"/>
    </xf>
    <xf numFmtId="178" fontId="24" fillId="8" borderId="29" xfId="2" applyNumberFormat="1" applyFont="1" applyFill="1" applyBorder="1" applyAlignment="1">
      <alignment vertical="center" shrinkToFit="1"/>
    </xf>
    <xf numFmtId="178" fontId="24" fillId="8" borderId="30" xfId="2" applyNumberFormat="1" applyFont="1" applyFill="1" applyBorder="1" applyAlignment="1">
      <alignment vertical="center" shrinkToFit="1"/>
    </xf>
    <xf numFmtId="178" fontId="24" fillId="8" borderId="195" xfId="2" applyNumberFormat="1" applyFont="1" applyFill="1" applyBorder="1" applyAlignment="1">
      <alignment vertical="center" shrinkToFit="1"/>
    </xf>
    <xf numFmtId="178" fontId="19" fillId="36" borderId="31" xfId="2" applyNumberFormat="1" applyFont="1" applyFill="1" applyBorder="1" applyAlignment="1">
      <alignment vertical="center" shrinkToFit="1"/>
    </xf>
    <xf numFmtId="178" fontId="19" fillId="8" borderId="54" xfId="2" applyNumberFormat="1" applyFont="1" applyFill="1" applyBorder="1" applyAlignment="1">
      <alignment horizontal="center" vertical="center" shrinkToFit="1"/>
    </xf>
    <xf numFmtId="178" fontId="24" fillId="8" borderId="32" xfId="2" applyNumberFormat="1" applyFont="1" applyFill="1" applyBorder="1" applyAlignment="1">
      <alignment vertical="center" shrinkToFit="1"/>
    </xf>
    <xf numFmtId="178" fontId="19" fillId="8" borderId="31" xfId="2" applyNumberFormat="1" applyFont="1" applyFill="1" applyBorder="1" applyAlignment="1">
      <alignment vertical="center" shrinkToFit="1"/>
    </xf>
    <xf numFmtId="0" fontId="24" fillId="15" borderId="33" xfId="2" applyFont="1" applyFill="1" applyBorder="1" applyAlignment="1">
      <alignment horizontal="center" vertical="center" shrinkToFit="1"/>
    </xf>
    <xf numFmtId="178" fontId="19" fillId="0" borderId="36" xfId="2" applyNumberFormat="1" applyFont="1" applyBorder="1" applyAlignment="1">
      <alignment vertical="center" shrinkToFit="1"/>
    </xf>
    <xf numFmtId="178" fontId="19" fillId="0" borderId="34" xfId="2" applyNumberFormat="1" applyFont="1" applyBorder="1" applyAlignment="1">
      <alignment vertical="center" shrinkToFit="1"/>
    </xf>
    <xf numFmtId="178" fontId="19" fillId="0" borderId="35" xfId="2" applyNumberFormat="1" applyFont="1" applyBorder="1" applyAlignment="1">
      <alignment vertical="center" shrinkToFit="1"/>
    </xf>
    <xf numFmtId="178" fontId="19" fillId="17" borderId="196" xfId="2" applyNumberFormat="1" applyFont="1" applyFill="1" applyBorder="1" applyAlignment="1">
      <alignment vertical="center" shrinkToFit="1"/>
    </xf>
    <xf numFmtId="178" fontId="19" fillId="0" borderId="55" xfId="2" applyNumberFormat="1" applyFont="1" applyBorder="1" applyAlignment="1">
      <alignment horizontal="center" vertical="center" shrinkToFit="1"/>
    </xf>
    <xf numFmtId="178" fontId="19" fillId="0" borderId="50" xfId="2" applyNumberFormat="1" applyFont="1" applyBorder="1" applyAlignment="1">
      <alignment vertical="center" shrinkToFit="1"/>
    </xf>
    <xf numFmtId="178" fontId="19" fillId="0" borderId="51" xfId="2" applyNumberFormat="1" applyFont="1" applyBorder="1" applyAlignment="1">
      <alignment vertical="center" shrinkToFit="1"/>
    </xf>
    <xf numFmtId="178" fontId="19" fillId="0" borderId="200" xfId="2" applyNumberFormat="1" applyFont="1" applyBorder="1" applyAlignment="1">
      <alignment vertical="center" shrinkToFit="1"/>
    </xf>
    <xf numFmtId="0" fontId="24" fillId="15" borderId="23" xfId="2" applyFont="1" applyFill="1" applyBorder="1" applyAlignment="1">
      <alignment horizontal="center" vertical="center" shrinkToFit="1"/>
    </xf>
    <xf numFmtId="178" fontId="19" fillId="17" borderId="194" xfId="2" applyNumberFormat="1" applyFont="1" applyFill="1" applyBorder="1" applyAlignment="1">
      <alignment vertical="center" shrinkToFit="1"/>
    </xf>
    <xf numFmtId="178" fontId="19" fillId="0" borderId="201" xfId="2" applyNumberFormat="1" applyFont="1" applyBorder="1" applyAlignment="1">
      <alignment vertical="center" shrinkToFit="1"/>
    </xf>
    <xf numFmtId="0" fontId="24" fillId="15" borderId="165" xfId="2" applyFont="1" applyFill="1" applyBorder="1" applyAlignment="1">
      <alignment horizontal="center" vertical="center" shrinkToFit="1"/>
    </xf>
    <xf numFmtId="178" fontId="19" fillId="0" borderId="172" xfId="2" applyNumberFormat="1" applyFont="1" applyBorder="1" applyAlignment="1">
      <alignment vertical="center" shrinkToFit="1"/>
    </xf>
    <xf numFmtId="178" fontId="19" fillId="0" borderId="168" xfId="2" applyNumberFormat="1" applyFont="1" applyBorder="1" applyAlignment="1">
      <alignment vertical="center" shrinkToFit="1"/>
    </xf>
    <xf numFmtId="178" fontId="19" fillId="0" borderId="169" xfId="2" applyNumberFormat="1" applyFont="1" applyBorder="1" applyAlignment="1">
      <alignment vertical="center" shrinkToFit="1"/>
    </xf>
    <xf numFmtId="178" fontId="19" fillId="17" borderId="197" xfId="2" applyNumberFormat="1" applyFont="1" applyFill="1" applyBorder="1" applyAlignment="1">
      <alignment vertical="center" shrinkToFit="1"/>
    </xf>
    <xf numFmtId="0" fontId="24" fillId="22" borderId="166" xfId="2" applyFont="1" applyFill="1" applyBorder="1" applyAlignment="1">
      <alignment horizontal="center" vertical="center" shrinkToFit="1"/>
    </xf>
    <xf numFmtId="178" fontId="19" fillId="0" borderId="173" xfId="2" applyNumberFormat="1" applyFont="1" applyBorder="1" applyAlignment="1">
      <alignment vertical="center" shrinkToFit="1"/>
    </xf>
    <xf numFmtId="178" fontId="19" fillId="0" borderId="205" xfId="2" applyNumberFormat="1" applyFont="1" applyBorder="1" applyAlignment="1">
      <alignment vertical="center" shrinkToFit="1"/>
    </xf>
    <xf numFmtId="178" fontId="19" fillId="0" borderId="170" xfId="2" applyNumberFormat="1" applyFont="1" applyBorder="1" applyAlignment="1">
      <alignment vertical="center" shrinkToFit="1"/>
    </xf>
    <xf numFmtId="178" fontId="19" fillId="17" borderId="198" xfId="2" applyNumberFormat="1" applyFont="1" applyFill="1" applyBorder="1" applyAlignment="1">
      <alignment vertical="center" shrinkToFit="1"/>
    </xf>
    <xf numFmtId="178" fontId="19" fillId="0" borderId="56" xfId="2" applyNumberFormat="1" applyFont="1" applyBorder="1" applyAlignment="1">
      <alignment horizontal="center" vertical="center" shrinkToFit="1"/>
    </xf>
    <xf numFmtId="178" fontId="19" fillId="0" borderId="48" xfId="2" applyNumberFormat="1" applyFont="1" applyBorder="1" applyAlignment="1">
      <alignment vertical="center" shrinkToFit="1"/>
    </xf>
    <xf numFmtId="178" fontId="19" fillId="0" borderId="49" xfId="2" applyNumberFormat="1" applyFont="1" applyBorder="1" applyAlignment="1">
      <alignment vertical="center" shrinkToFit="1"/>
    </xf>
    <xf numFmtId="178" fontId="19" fillId="0" borderId="202" xfId="2" applyNumberFormat="1" applyFont="1" applyBorder="1" applyAlignment="1">
      <alignment vertical="center" shrinkToFit="1"/>
    </xf>
    <xf numFmtId="0" fontId="24" fillId="22" borderId="23" xfId="2" applyFont="1" applyFill="1" applyBorder="1" applyAlignment="1">
      <alignment horizontal="center" vertical="center" shrinkToFit="1"/>
    </xf>
    <xf numFmtId="0" fontId="24" fillId="22" borderId="167" xfId="2" applyFont="1" applyFill="1" applyBorder="1" applyAlignment="1">
      <alignment horizontal="center" vertical="center" shrinkToFit="1"/>
    </xf>
    <xf numFmtId="178" fontId="19" fillId="0" borderId="174" xfId="2" applyNumberFormat="1" applyFont="1" applyBorder="1" applyAlignment="1">
      <alignment vertical="center" shrinkToFit="1"/>
    </xf>
    <xf numFmtId="178" fontId="19" fillId="0" borderId="206" xfId="2" applyNumberFormat="1" applyFont="1" applyBorder="1" applyAlignment="1">
      <alignment vertical="center" shrinkToFit="1"/>
    </xf>
    <xf numFmtId="178" fontId="19" fillId="0" borderId="171" xfId="2" applyNumberFormat="1" applyFont="1" applyBorder="1" applyAlignment="1">
      <alignment vertical="center" shrinkToFit="1"/>
    </xf>
    <xf numFmtId="178" fontId="19" fillId="17" borderId="199" xfId="2" applyNumberFormat="1" applyFont="1" applyFill="1" applyBorder="1" applyAlignment="1">
      <alignment vertical="center" shrinkToFit="1"/>
    </xf>
    <xf numFmtId="0" fontId="24" fillId="26" borderId="18" xfId="2" applyFont="1" applyFill="1" applyBorder="1" applyAlignment="1">
      <alignment horizontal="center" vertical="center" shrinkToFit="1"/>
    </xf>
    <xf numFmtId="0" fontId="24" fillId="26" borderId="23" xfId="2" applyFont="1" applyFill="1" applyBorder="1" applyAlignment="1">
      <alignment horizontal="center" vertical="center" shrinkToFit="1"/>
    </xf>
    <xf numFmtId="0" fontId="24" fillId="26" borderId="165" xfId="2" applyFont="1" applyFill="1" applyBorder="1" applyAlignment="1">
      <alignment horizontal="center" vertical="center" shrinkToFit="1"/>
    </xf>
    <xf numFmtId="0" fontId="24" fillId="26" borderId="166" xfId="2" applyFont="1" applyFill="1" applyBorder="1" applyAlignment="1">
      <alignment horizontal="center" vertical="center" shrinkToFit="1"/>
    </xf>
    <xf numFmtId="0" fontId="24" fillId="26" borderId="167" xfId="2" applyFont="1" applyFill="1" applyBorder="1" applyAlignment="1">
      <alignment horizontal="center" vertical="center" shrinkToFit="1"/>
    </xf>
    <xf numFmtId="0" fontId="20" fillId="23" borderId="37" xfId="2" applyFont="1" applyFill="1" applyBorder="1" applyAlignment="1">
      <alignment horizontal="center" vertical="center" shrinkToFit="1"/>
    </xf>
    <xf numFmtId="178" fontId="24" fillId="23" borderId="29" xfId="2" applyNumberFormat="1" applyFont="1" applyFill="1" applyBorder="1" applyAlignment="1">
      <alignment vertical="center" shrinkToFit="1"/>
    </xf>
    <xf numFmtId="178" fontId="24" fillId="23" borderId="30" xfId="2" applyNumberFormat="1" applyFont="1" applyFill="1" applyBorder="1" applyAlignment="1">
      <alignment vertical="center" shrinkToFit="1"/>
    </xf>
    <xf numFmtId="178" fontId="24" fillId="23" borderId="195" xfId="2" applyNumberFormat="1" applyFont="1" applyFill="1" applyBorder="1" applyAlignment="1">
      <alignment vertical="center" shrinkToFit="1"/>
    </xf>
    <xf numFmtId="178" fontId="19" fillId="35" borderId="142" xfId="2" applyNumberFormat="1" applyFont="1" applyFill="1" applyBorder="1" applyAlignment="1">
      <alignment vertical="center" shrinkToFit="1"/>
    </xf>
    <xf numFmtId="178" fontId="19" fillId="23" borderId="57" xfId="2" applyNumberFormat="1" applyFont="1" applyFill="1" applyBorder="1" applyAlignment="1">
      <alignment horizontal="center" vertical="center" shrinkToFit="1"/>
    </xf>
    <xf numFmtId="178" fontId="19" fillId="23" borderId="45" xfId="2" applyNumberFormat="1" applyFont="1" applyFill="1" applyBorder="1" applyAlignment="1">
      <alignment vertical="center" shrinkToFit="1"/>
    </xf>
    <xf numFmtId="178" fontId="19" fillId="23" borderId="72" xfId="2" applyNumberFormat="1" applyFont="1" applyFill="1" applyBorder="1" applyAlignment="1">
      <alignment vertical="center" shrinkToFit="1"/>
    </xf>
    <xf numFmtId="178" fontId="19" fillId="23" borderId="73" xfId="2" applyNumberFormat="1" applyFont="1" applyFill="1" applyBorder="1" applyAlignment="1">
      <alignment vertical="center" shrinkToFit="1"/>
    </xf>
    <xf numFmtId="178" fontId="19" fillId="23" borderId="203" xfId="2" applyNumberFormat="1" applyFont="1" applyFill="1" applyBorder="1" applyAlignment="1">
      <alignment vertical="center" shrinkToFit="1"/>
    </xf>
    <xf numFmtId="0" fontId="19" fillId="24" borderId="44" xfId="2" applyFont="1" applyFill="1" applyBorder="1" applyAlignment="1">
      <alignment horizontal="center" vertical="center" shrinkToFit="1"/>
    </xf>
    <xf numFmtId="0" fontId="20" fillId="21" borderId="37" xfId="2" applyFont="1" applyFill="1" applyBorder="1" applyAlignment="1">
      <alignment horizontal="center" vertical="center" shrinkToFit="1"/>
    </xf>
    <xf numFmtId="178" fontId="19" fillId="21" borderId="38" xfId="2" applyNumberFormat="1" applyFont="1" applyFill="1" applyBorder="1" applyAlignment="1">
      <alignment vertical="center" shrinkToFit="1"/>
    </xf>
    <xf numFmtId="178" fontId="19" fillId="21" borderId="3" xfId="2" applyNumberFormat="1" applyFont="1" applyFill="1" applyBorder="1" applyAlignment="1">
      <alignment vertical="center" shrinkToFit="1"/>
    </xf>
    <xf numFmtId="178" fontId="19" fillId="21" borderId="44" xfId="2" applyNumberFormat="1" applyFont="1" applyFill="1" applyBorder="1" applyAlignment="1">
      <alignment vertical="center" shrinkToFit="1"/>
    </xf>
    <xf numFmtId="178" fontId="19" fillId="21" borderId="136" xfId="2" applyNumberFormat="1" applyFont="1" applyFill="1" applyBorder="1" applyAlignment="1">
      <alignment vertical="center" shrinkToFit="1"/>
    </xf>
    <xf numFmtId="178" fontId="19" fillId="21" borderId="58" xfId="2" applyNumberFormat="1" applyFont="1" applyFill="1" applyBorder="1" applyAlignment="1">
      <alignment horizontal="center" vertical="center" shrinkToFit="1"/>
    </xf>
    <xf numFmtId="178" fontId="19" fillId="21" borderId="74" xfId="2" applyNumberFormat="1" applyFont="1" applyFill="1" applyBorder="1" applyAlignment="1">
      <alignment vertical="center" shrinkToFit="1"/>
    </xf>
    <xf numFmtId="178" fontId="19" fillId="21" borderId="75" xfId="2" applyNumberFormat="1" applyFont="1" applyFill="1" applyBorder="1" applyAlignment="1">
      <alignment vertical="center" shrinkToFit="1"/>
    </xf>
    <xf numFmtId="178" fontId="19" fillId="21" borderId="39" xfId="2" applyNumberFormat="1" applyFont="1" applyFill="1" applyBorder="1" applyAlignment="1">
      <alignment vertical="center" shrinkToFit="1"/>
    </xf>
    <xf numFmtId="0" fontId="19" fillId="6" borderId="0" xfId="2" applyFont="1" applyFill="1" applyAlignment="1">
      <alignment horizontal="centerContinuous" vertical="center"/>
    </xf>
    <xf numFmtId="187" fontId="19" fillId="0" borderId="19" xfId="2" applyNumberFormat="1" applyFont="1" applyBorder="1" applyAlignment="1">
      <alignment vertical="center" shrinkToFit="1"/>
    </xf>
    <xf numFmtId="187" fontId="19" fillId="0" borderId="20" xfId="2" applyNumberFormat="1" applyFont="1" applyBorder="1" applyAlignment="1">
      <alignment vertical="center" shrinkToFit="1"/>
    </xf>
    <xf numFmtId="187" fontId="19" fillId="17" borderId="193" xfId="2" applyNumberFormat="1" applyFont="1" applyFill="1" applyBorder="1" applyAlignment="1">
      <alignment vertical="center" shrinkToFit="1"/>
    </xf>
    <xf numFmtId="187" fontId="19" fillId="21" borderId="21" xfId="2" applyNumberFormat="1" applyFont="1" applyFill="1" applyBorder="1" applyAlignment="1">
      <alignment vertical="center" shrinkToFit="1"/>
    </xf>
    <xf numFmtId="186" fontId="19" fillId="0" borderId="22" xfId="2" applyNumberFormat="1" applyFont="1" applyBorder="1" applyAlignment="1">
      <alignment vertical="center" shrinkToFit="1"/>
    </xf>
    <xf numFmtId="186" fontId="19" fillId="0" borderId="20" xfId="2" applyNumberFormat="1" applyFont="1" applyBorder="1" applyAlignment="1">
      <alignment vertical="center" shrinkToFit="1"/>
    </xf>
    <xf numFmtId="186" fontId="19" fillId="6" borderId="0" xfId="2" applyNumberFormat="1" applyFont="1" applyFill="1" applyAlignment="1">
      <alignment vertical="center"/>
    </xf>
    <xf numFmtId="186" fontId="19" fillId="21" borderId="21" xfId="2" applyNumberFormat="1" applyFont="1" applyFill="1" applyBorder="1" applyAlignment="1">
      <alignment vertical="center" shrinkToFit="1"/>
    </xf>
    <xf numFmtId="186" fontId="19" fillId="0" borderId="27" xfId="2" applyNumberFormat="1" applyFont="1" applyBorder="1" applyAlignment="1">
      <alignment vertical="center" shrinkToFit="1"/>
    </xf>
    <xf numFmtId="186" fontId="19" fillId="0" borderId="25" xfId="2" applyNumberFormat="1" applyFont="1" applyBorder="1" applyAlignment="1">
      <alignment vertical="center" shrinkToFit="1"/>
    </xf>
    <xf numFmtId="186" fontId="19" fillId="21" borderId="26" xfId="2" applyNumberFormat="1" applyFont="1" applyFill="1" applyBorder="1" applyAlignment="1">
      <alignment vertical="center" shrinkToFit="1"/>
    </xf>
    <xf numFmtId="186" fontId="19" fillId="0" borderId="46" xfId="2" applyNumberFormat="1" applyFont="1" applyBorder="1" applyAlignment="1">
      <alignment vertical="center" shrinkToFit="1"/>
    </xf>
    <xf numFmtId="186" fontId="19" fillId="0" borderId="47" xfId="2" applyNumberFormat="1" applyFont="1" applyBorder="1" applyAlignment="1">
      <alignment vertical="center" shrinkToFit="1"/>
    </xf>
    <xf numFmtId="187" fontId="24" fillId="8" borderId="29" xfId="2" applyNumberFormat="1" applyFont="1" applyFill="1" applyBorder="1" applyAlignment="1">
      <alignment vertical="center" shrinkToFit="1"/>
    </xf>
    <xf numFmtId="187" fontId="24" fillId="8" borderId="30" xfId="2" applyNumberFormat="1" applyFont="1" applyFill="1" applyBorder="1" applyAlignment="1">
      <alignment vertical="center" shrinkToFit="1"/>
    </xf>
    <xf numFmtId="187" fontId="24" fillId="8" borderId="195" xfId="2" applyNumberFormat="1" applyFont="1" applyFill="1" applyBorder="1" applyAlignment="1">
      <alignment vertical="center" shrinkToFit="1"/>
    </xf>
    <xf numFmtId="187" fontId="19" fillId="36" borderId="31" xfId="2" applyNumberFormat="1" applyFont="1" applyFill="1" applyBorder="1" applyAlignment="1">
      <alignment vertical="center" shrinkToFit="1"/>
    </xf>
    <xf numFmtId="186" fontId="24" fillId="8" borderId="32" xfId="2" applyNumberFormat="1" applyFont="1" applyFill="1" applyBorder="1" applyAlignment="1">
      <alignment vertical="center" shrinkToFit="1"/>
    </xf>
    <xf numFmtId="186" fontId="24" fillId="8" borderId="30" xfId="2" applyNumberFormat="1" applyFont="1" applyFill="1" applyBorder="1" applyAlignment="1">
      <alignment vertical="center" shrinkToFit="1"/>
    </xf>
    <xf numFmtId="186" fontId="19" fillId="8" borderId="31" xfId="2" applyNumberFormat="1" applyFont="1" applyFill="1" applyBorder="1" applyAlignment="1">
      <alignment vertical="center" shrinkToFit="1"/>
    </xf>
    <xf numFmtId="187" fontId="19" fillId="0" borderId="36" xfId="2" applyNumberFormat="1" applyFont="1" applyBorder="1" applyAlignment="1">
      <alignment vertical="center" shrinkToFit="1"/>
    </xf>
    <xf numFmtId="187" fontId="19" fillId="0" borderId="34" xfId="2" applyNumberFormat="1" applyFont="1" applyBorder="1" applyAlignment="1">
      <alignment vertical="center" shrinkToFit="1"/>
    </xf>
    <xf numFmtId="187" fontId="19" fillId="0" borderId="35" xfId="2" applyNumberFormat="1" applyFont="1" applyBorder="1" applyAlignment="1">
      <alignment vertical="center" shrinkToFit="1"/>
    </xf>
    <xf numFmtId="187" fontId="19" fillId="17" borderId="196" xfId="2" applyNumberFormat="1" applyFont="1" applyFill="1" applyBorder="1" applyAlignment="1">
      <alignment vertical="center" shrinkToFit="1"/>
    </xf>
    <xf numFmtId="186" fontId="19" fillId="0" borderId="36" xfId="2" applyNumberFormat="1" applyFont="1" applyBorder="1" applyAlignment="1">
      <alignment vertical="center" shrinkToFit="1"/>
    </xf>
    <xf numFmtId="186" fontId="19" fillId="0" borderId="50" xfId="2" applyNumberFormat="1" applyFont="1" applyBorder="1" applyAlignment="1">
      <alignment vertical="center" shrinkToFit="1"/>
    </xf>
    <xf numFmtId="186" fontId="19" fillId="0" borderId="51" xfId="2" applyNumberFormat="1" applyFont="1" applyBorder="1" applyAlignment="1">
      <alignment vertical="center" shrinkToFit="1"/>
    </xf>
    <xf numFmtId="186" fontId="19" fillId="0" borderId="200" xfId="2" applyNumberFormat="1" applyFont="1" applyBorder="1" applyAlignment="1">
      <alignment vertical="center" shrinkToFit="1"/>
    </xf>
    <xf numFmtId="187" fontId="19" fillId="0" borderId="27" xfId="2" applyNumberFormat="1" applyFont="1" applyBorder="1" applyAlignment="1">
      <alignment vertical="center" shrinkToFit="1"/>
    </xf>
    <xf numFmtId="187" fontId="19" fillId="0" borderId="24" xfId="2" applyNumberFormat="1" applyFont="1" applyBorder="1" applyAlignment="1">
      <alignment vertical="center" shrinkToFit="1"/>
    </xf>
    <xf numFmtId="187" fontId="19" fillId="0" borderId="25" xfId="2" applyNumberFormat="1" applyFont="1" applyBorder="1" applyAlignment="1">
      <alignment vertical="center" shrinkToFit="1"/>
    </xf>
    <xf numFmtId="187" fontId="19" fillId="17" borderId="194" xfId="2" applyNumberFormat="1" applyFont="1" applyFill="1" applyBorder="1" applyAlignment="1">
      <alignment vertical="center" shrinkToFit="1"/>
    </xf>
    <xf numFmtId="186" fontId="19" fillId="0" borderId="201" xfId="2" applyNumberFormat="1" applyFont="1" applyBorder="1" applyAlignment="1">
      <alignment vertical="center" shrinkToFit="1"/>
    </xf>
    <xf numFmtId="187" fontId="19" fillId="0" borderId="172" xfId="2" applyNumberFormat="1" applyFont="1" applyBorder="1" applyAlignment="1">
      <alignment vertical="center" shrinkToFit="1"/>
    </xf>
    <xf numFmtId="187" fontId="19" fillId="0" borderId="168" xfId="2" applyNumberFormat="1" applyFont="1" applyBorder="1" applyAlignment="1">
      <alignment vertical="center" shrinkToFit="1"/>
    </xf>
    <xf numFmtId="187" fontId="19" fillId="0" borderId="169" xfId="2" applyNumberFormat="1" applyFont="1" applyBorder="1" applyAlignment="1">
      <alignment vertical="center" shrinkToFit="1"/>
    </xf>
    <xf numFmtId="187" fontId="19" fillId="17" borderId="197" xfId="2" applyNumberFormat="1" applyFont="1" applyFill="1" applyBorder="1" applyAlignment="1">
      <alignment vertical="center" shrinkToFit="1"/>
    </xf>
    <xf numFmtId="187" fontId="19" fillId="0" borderId="173" xfId="2" applyNumberFormat="1" applyFont="1" applyBorder="1" applyAlignment="1">
      <alignment vertical="center" shrinkToFit="1"/>
    </xf>
    <xf numFmtId="187" fontId="19" fillId="0" borderId="205" xfId="2" applyNumberFormat="1" applyFont="1" applyBorder="1" applyAlignment="1">
      <alignment vertical="center" shrinkToFit="1"/>
    </xf>
    <xf numFmtId="187" fontId="19" fillId="0" borderId="170" xfId="2" applyNumberFormat="1" applyFont="1" applyBorder="1" applyAlignment="1">
      <alignment vertical="center" shrinkToFit="1"/>
    </xf>
    <xf numFmtId="187" fontId="19" fillId="17" borderId="198" xfId="2" applyNumberFormat="1" applyFont="1" applyFill="1" applyBorder="1" applyAlignment="1">
      <alignment vertical="center" shrinkToFit="1"/>
    </xf>
    <xf numFmtId="186" fontId="19" fillId="0" borderId="48" xfId="2" applyNumberFormat="1" applyFont="1" applyBorder="1" applyAlignment="1">
      <alignment vertical="center" shrinkToFit="1"/>
    </xf>
    <xf numFmtId="186" fontId="19" fillId="0" borderId="49" xfId="2" applyNumberFormat="1" applyFont="1" applyBorder="1" applyAlignment="1">
      <alignment vertical="center" shrinkToFit="1"/>
    </xf>
    <xf numFmtId="186" fontId="19" fillId="0" borderId="202" xfId="2" applyNumberFormat="1" applyFont="1" applyBorder="1" applyAlignment="1">
      <alignment vertical="center" shrinkToFit="1"/>
    </xf>
    <xf numFmtId="187" fontId="19" fillId="0" borderId="174" xfId="2" applyNumberFormat="1" applyFont="1" applyBorder="1" applyAlignment="1">
      <alignment vertical="center" shrinkToFit="1"/>
    </xf>
    <xf numFmtId="187" fontId="19" fillId="0" borderId="206" xfId="2" applyNumberFormat="1" applyFont="1" applyBorder="1" applyAlignment="1">
      <alignment vertical="center" shrinkToFit="1"/>
    </xf>
    <xf numFmtId="187" fontId="19" fillId="0" borderId="171" xfId="2" applyNumberFormat="1" applyFont="1" applyBorder="1" applyAlignment="1">
      <alignment vertical="center" shrinkToFit="1"/>
    </xf>
    <xf numFmtId="187" fontId="19" fillId="17" borderId="199" xfId="2" applyNumberFormat="1" applyFont="1" applyFill="1" applyBorder="1" applyAlignment="1">
      <alignment vertical="center" shrinkToFit="1"/>
    </xf>
    <xf numFmtId="187" fontId="24" fillId="23" borderId="29" xfId="2" applyNumberFormat="1" applyFont="1" applyFill="1" applyBorder="1" applyAlignment="1">
      <alignment vertical="center" shrinkToFit="1"/>
    </xf>
    <xf numFmtId="187" fontId="24" fillId="23" borderId="30" xfId="2" applyNumberFormat="1" applyFont="1" applyFill="1" applyBorder="1" applyAlignment="1">
      <alignment vertical="center" shrinkToFit="1"/>
    </xf>
    <xf numFmtId="187" fontId="24" fillId="23" borderId="195" xfId="2" applyNumberFormat="1" applyFont="1" applyFill="1" applyBorder="1" applyAlignment="1">
      <alignment vertical="center" shrinkToFit="1"/>
    </xf>
    <xf numFmtId="187" fontId="19" fillId="35" borderId="142" xfId="2" applyNumberFormat="1" applyFont="1" applyFill="1" applyBorder="1" applyAlignment="1">
      <alignment vertical="center" shrinkToFit="1"/>
    </xf>
    <xf numFmtId="186" fontId="19" fillId="23" borderId="45" xfId="2" applyNumberFormat="1" applyFont="1" applyFill="1" applyBorder="1" applyAlignment="1">
      <alignment vertical="center" shrinkToFit="1"/>
    </xf>
    <xf numFmtId="186" fontId="19" fillId="23" borderId="72" xfId="2" applyNumberFormat="1" applyFont="1" applyFill="1" applyBorder="1" applyAlignment="1">
      <alignment vertical="center" shrinkToFit="1"/>
    </xf>
    <xf numFmtId="186" fontId="19" fillId="23" borderId="73" xfId="2" applyNumberFormat="1" applyFont="1" applyFill="1" applyBorder="1" applyAlignment="1">
      <alignment vertical="center" shrinkToFit="1"/>
    </xf>
    <xf numFmtId="186" fontId="19" fillId="23" borderId="203" xfId="2" applyNumberFormat="1" applyFont="1" applyFill="1" applyBorder="1" applyAlignment="1">
      <alignment vertical="center" shrinkToFit="1"/>
    </xf>
    <xf numFmtId="0" fontId="20" fillId="21" borderId="37" xfId="2" applyFont="1" applyFill="1" applyBorder="1" applyAlignment="1">
      <alignment horizontal="center" vertical="center" wrapText="1" shrinkToFit="1"/>
    </xf>
    <xf numFmtId="187" fontId="19" fillId="21" borderId="38" xfId="2" applyNumberFormat="1" applyFont="1" applyFill="1" applyBorder="1" applyAlignment="1">
      <alignment vertical="center" shrinkToFit="1"/>
    </xf>
    <xf numFmtId="187" fontId="19" fillId="21" borderId="3" xfId="2" applyNumberFormat="1" applyFont="1" applyFill="1" applyBorder="1" applyAlignment="1">
      <alignment vertical="center" shrinkToFit="1"/>
    </xf>
    <xf numFmtId="187" fontId="19" fillId="21" borderId="44" xfId="2" applyNumberFormat="1" applyFont="1" applyFill="1" applyBorder="1" applyAlignment="1">
      <alignment vertical="center" shrinkToFit="1"/>
    </xf>
    <xf numFmtId="187" fontId="19" fillId="21" borderId="136" xfId="2" applyNumberFormat="1" applyFont="1" applyFill="1" applyBorder="1" applyAlignment="1">
      <alignment vertical="center" shrinkToFit="1"/>
    </xf>
    <xf numFmtId="178" fontId="28" fillId="21" borderId="58" xfId="2" applyNumberFormat="1" applyFont="1" applyFill="1" applyBorder="1" applyAlignment="1">
      <alignment horizontal="center" vertical="center" wrapText="1" shrinkToFit="1"/>
    </xf>
    <xf numFmtId="186" fontId="19" fillId="21" borderId="3" xfId="2" applyNumberFormat="1" applyFont="1" applyFill="1" applyBorder="1" applyAlignment="1">
      <alignment vertical="center" shrinkToFit="1"/>
    </xf>
    <xf numFmtId="186" fontId="19" fillId="21" borderId="74" xfId="2" applyNumberFormat="1" applyFont="1" applyFill="1" applyBorder="1" applyAlignment="1">
      <alignment vertical="center" shrinkToFit="1"/>
    </xf>
    <xf numFmtId="186" fontId="19" fillId="21" borderId="75" xfId="2" applyNumberFormat="1" applyFont="1" applyFill="1" applyBorder="1" applyAlignment="1">
      <alignment vertical="center" shrinkToFit="1"/>
    </xf>
    <xf numFmtId="186" fontId="19" fillId="21" borderId="39" xfId="2" applyNumberFormat="1" applyFont="1" applyFill="1" applyBorder="1" applyAlignment="1">
      <alignment vertical="center" shrinkToFit="1"/>
    </xf>
    <xf numFmtId="182" fontId="0" fillId="9" borderId="176" xfId="2" applyNumberFormat="1" applyFont="1" applyFill="1" applyBorder="1" applyAlignment="1">
      <alignment horizontal="left" vertical="center" indent="1"/>
    </xf>
    <xf numFmtId="182" fontId="0" fillId="9" borderId="223" xfId="2" applyNumberFormat="1" applyFont="1" applyFill="1" applyBorder="1" applyAlignment="1">
      <alignment horizontal="center" vertical="center"/>
    </xf>
    <xf numFmtId="0" fontId="12" fillId="7" borderId="225" xfId="2" applyFont="1" applyFill="1" applyBorder="1" applyAlignment="1">
      <alignment horizontal="left" vertical="center" indent="1" shrinkToFit="1"/>
    </xf>
    <xf numFmtId="180" fontId="12" fillId="0" borderId="81" xfId="2" applyNumberFormat="1" applyFont="1" applyBorder="1" applyAlignment="1" applyProtection="1">
      <alignment vertical="center"/>
      <protection locked="0"/>
    </xf>
    <xf numFmtId="179" fontId="0" fillId="0" borderId="217" xfId="0" applyNumberFormat="1" applyBorder="1" applyAlignment="1">
      <alignment horizontal="right" vertical="center"/>
    </xf>
    <xf numFmtId="182" fontId="14" fillId="0" borderId="99" xfId="2" applyNumberFormat="1" applyFont="1" applyBorder="1" applyAlignment="1" applyProtection="1">
      <alignment horizontal="center" vertical="center" shrinkToFit="1"/>
      <protection locked="0"/>
    </xf>
    <xf numFmtId="182" fontId="14" fillId="0" borderId="100" xfId="2" applyNumberFormat="1" applyFont="1" applyBorder="1" applyAlignment="1" applyProtection="1">
      <alignment horizontal="center" vertical="center" shrinkToFit="1"/>
      <protection locked="0"/>
    </xf>
    <xf numFmtId="182" fontId="14" fillId="0" borderId="101" xfId="2" applyNumberFormat="1" applyFont="1" applyBorder="1" applyAlignment="1" applyProtection="1">
      <alignment horizontal="center" vertical="center" shrinkToFit="1"/>
      <protection locked="0"/>
    </xf>
    <xf numFmtId="182" fontId="14" fillId="0" borderId="102" xfId="2" applyNumberFormat="1" applyFont="1" applyBorder="1" applyAlignment="1" applyProtection="1">
      <alignment horizontal="center" vertical="center" shrinkToFit="1"/>
      <protection locked="0"/>
    </xf>
    <xf numFmtId="182" fontId="14" fillId="0" borderId="101" xfId="2" applyNumberFormat="1" applyFont="1" applyBorder="1" applyAlignment="1" applyProtection="1">
      <alignment horizontal="center" vertical="center"/>
      <protection locked="0"/>
    </xf>
    <xf numFmtId="182" fontId="14" fillId="0" borderId="103" xfId="2" applyNumberFormat="1" applyFont="1" applyBorder="1" applyAlignment="1" applyProtection="1">
      <alignment horizontal="center" vertical="center"/>
      <protection locked="0"/>
    </xf>
    <xf numFmtId="182" fontId="14" fillId="0" borderId="104" xfId="2" applyNumberFormat="1" applyFont="1" applyBorder="1" applyAlignment="1" applyProtection="1">
      <alignment horizontal="center" vertical="center"/>
      <protection locked="0"/>
    </xf>
    <xf numFmtId="182" fontId="14" fillId="0" borderId="105" xfId="2" applyNumberFormat="1" applyFont="1" applyBorder="1" applyAlignment="1" applyProtection="1">
      <alignment horizontal="center" vertical="center"/>
      <protection locked="0"/>
    </xf>
    <xf numFmtId="182" fontId="14" fillId="0" borderId="103" xfId="2" applyNumberFormat="1" applyFont="1" applyBorder="1" applyAlignment="1" applyProtection="1">
      <alignment horizontal="center" vertical="center" shrinkToFit="1"/>
      <protection locked="0"/>
    </xf>
    <xf numFmtId="182" fontId="7" fillId="0" borderId="100" xfId="2" applyNumberFormat="1" applyFont="1" applyBorder="1" applyAlignment="1" applyProtection="1">
      <alignment horizontal="center" vertical="center"/>
      <protection locked="0"/>
    </xf>
    <xf numFmtId="182" fontId="7" fillId="0" borderId="104" xfId="2" applyNumberFormat="1" applyFont="1" applyBorder="1" applyAlignment="1" applyProtection="1">
      <alignment horizontal="center" vertical="center"/>
      <protection locked="0"/>
    </xf>
    <xf numFmtId="182" fontId="7" fillId="0" borderId="105" xfId="2" applyNumberFormat="1" applyFont="1" applyBorder="1" applyAlignment="1" applyProtection="1">
      <alignment horizontal="center" vertical="center"/>
      <protection locked="0"/>
    </xf>
    <xf numFmtId="0" fontId="14" fillId="0" borderId="87" xfId="0" applyFont="1" applyBorder="1" applyAlignment="1" applyProtection="1">
      <alignment horizontal="center" vertical="center"/>
      <protection locked="0"/>
    </xf>
    <xf numFmtId="0" fontId="14" fillId="0" borderId="79" xfId="0" applyFont="1" applyBorder="1" applyAlignment="1" applyProtection="1">
      <alignment horizontal="center" vertical="center"/>
      <protection locked="0"/>
    </xf>
    <xf numFmtId="0" fontId="14" fillId="0" borderId="80" xfId="0" applyFont="1" applyBorder="1" applyAlignment="1" applyProtection="1">
      <alignment horizontal="center" vertical="center"/>
      <protection locked="0"/>
    </xf>
    <xf numFmtId="0" fontId="14" fillId="0" borderId="83" xfId="0" applyFont="1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vertical="center"/>
      <protection locked="0"/>
    </xf>
    <xf numFmtId="0" fontId="0" fillId="0" borderId="81" xfId="0" applyBorder="1" applyAlignment="1" applyProtection="1">
      <alignment vertical="center"/>
      <protection locked="0"/>
    </xf>
    <xf numFmtId="0" fontId="0" fillId="0" borderId="79" xfId="0" applyBorder="1" applyAlignment="1" applyProtection="1">
      <alignment vertical="center"/>
      <protection locked="0"/>
    </xf>
    <xf numFmtId="0" fontId="0" fillId="0" borderId="85" xfId="0" applyBorder="1" applyAlignment="1" applyProtection="1">
      <alignment vertical="center"/>
      <protection locked="0"/>
    </xf>
    <xf numFmtId="0" fontId="14" fillId="0" borderId="81" xfId="0" applyFont="1" applyBorder="1" applyAlignment="1" applyProtection="1">
      <alignment horizontal="center" vertical="center"/>
      <protection locked="0"/>
    </xf>
    <xf numFmtId="181" fontId="25" fillId="0" borderId="106" xfId="1" applyNumberFormat="1" applyFont="1" applyBorder="1" applyAlignment="1" applyProtection="1">
      <alignment horizontal="left" vertical="center" shrinkToFit="1"/>
      <protection locked="0"/>
    </xf>
    <xf numFmtId="181" fontId="25" fillId="0" borderId="224" xfId="1" applyNumberFormat="1" applyFont="1" applyBorder="1" applyAlignment="1" applyProtection="1">
      <alignment horizontal="left" vertical="center" shrinkToFit="1"/>
      <protection locked="0"/>
    </xf>
    <xf numFmtId="181" fontId="25" fillId="0" borderId="90" xfId="1" applyNumberFormat="1" applyFont="1" applyBorder="1" applyAlignment="1" applyProtection="1">
      <alignment horizontal="left" vertical="center" shrinkToFit="1"/>
      <protection locked="0"/>
    </xf>
    <xf numFmtId="181" fontId="25" fillId="0" borderId="175" xfId="1" applyNumberFormat="1" applyFont="1" applyBorder="1" applyAlignment="1" applyProtection="1">
      <alignment horizontal="left" vertical="center" shrinkToFit="1"/>
      <protection locked="0"/>
    </xf>
    <xf numFmtId="181" fontId="25" fillId="0" borderId="107" xfId="1" applyNumberFormat="1" applyFont="1" applyBorder="1" applyAlignment="1" applyProtection="1">
      <alignment horizontal="left" vertical="center" shrinkToFit="1"/>
      <protection locked="0"/>
    </xf>
    <xf numFmtId="181" fontId="25" fillId="0" borderId="111" xfId="1" applyNumberFormat="1" applyFont="1" applyBorder="1" applyAlignment="1" applyProtection="1">
      <alignment horizontal="left" vertical="center" shrinkToFit="1"/>
      <protection locked="0"/>
    </xf>
    <xf numFmtId="181" fontId="25" fillId="0" borderId="1" xfId="1" applyNumberFormat="1" applyFont="1" applyBorder="1" applyAlignment="1" applyProtection="1">
      <alignment horizontal="left" vertical="center" shrinkToFit="1"/>
      <protection locked="0"/>
    </xf>
    <xf numFmtId="181" fontId="25" fillId="0" borderId="177" xfId="1" applyNumberFormat="1" applyFont="1" applyBorder="1" applyAlignment="1" applyProtection="1">
      <alignment horizontal="left" vertical="center" shrinkToFit="1"/>
      <protection locked="0"/>
    </xf>
    <xf numFmtId="181" fontId="25" fillId="0" borderId="108" xfId="1" applyNumberFormat="1" applyFont="1" applyBorder="1" applyAlignment="1" applyProtection="1">
      <alignment horizontal="left" vertical="center" shrinkToFit="1"/>
      <protection locked="0"/>
    </xf>
    <xf numFmtId="181" fontId="25" fillId="0" borderId="112" xfId="1" applyNumberFormat="1" applyFont="1" applyBorder="1" applyAlignment="1" applyProtection="1">
      <alignment horizontal="left" vertical="center" shrinkToFit="1"/>
      <protection locked="0"/>
    </xf>
    <xf numFmtId="181" fontId="25" fillId="0" borderId="88" xfId="1" applyNumberFormat="1" applyFont="1" applyBorder="1" applyAlignment="1" applyProtection="1">
      <alignment horizontal="left" vertical="center" shrinkToFit="1"/>
      <protection locked="0"/>
    </xf>
    <xf numFmtId="181" fontId="25" fillId="0" borderId="178" xfId="1" applyNumberFormat="1" applyFont="1" applyBorder="1" applyAlignment="1" applyProtection="1">
      <alignment horizontal="left" vertical="center" shrinkToFit="1"/>
      <protection locked="0"/>
    </xf>
    <xf numFmtId="181" fontId="25" fillId="0" borderId="110" xfId="1" applyNumberFormat="1" applyFont="1" applyBorder="1" applyAlignment="1" applyProtection="1">
      <alignment horizontal="left" vertical="center" shrinkToFit="1"/>
      <protection locked="0"/>
    </xf>
    <xf numFmtId="181" fontId="25" fillId="0" borderId="113" xfId="1" applyNumberFormat="1" applyFont="1" applyBorder="1" applyAlignment="1" applyProtection="1">
      <alignment horizontal="left" vertical="center" shrinkToFit="1"/>
      <protection locked="0"/>
    </xf>
    <xf numFmtId="181" fontId="25" fillId="0" borderId="89" xfId="1" applyNumberFormat="1" applyFont="1" applyBorder="1" applyAlignment="1" applyProtection="1">
      <alignment horizontal="left" vertical="center" shrinkToFit="1"/>
      <protection locked="0"/>
    </xf>
    <xf numFmtId="181" fontId="25" fillId="0" borderId="179" xfId="1" applyNumberFormat="1" applyFont="1" applyBorder="1" applyAlignment="1" applyProtection="1">
      <alignment horizontal="left" vertical="center" shrinkToFit="1"/>
      <protection locked="0"/>
    </xf>
    <xf numFmtId="181" fontId="25" fillId="0" borderId="187" xfId="1" applyNumberFormat="1" applyFont="1" applyBorder="1" applyAlignment="1" applyProtection="1">
      <alignment horizontal="center" vertical="center" shrinkToFit="1"/>
    </xf>
    <xf numFmtId="181" fontId="25" fillId="0" borderId="188" xfId="1" applyNumberFormat="1" applyFont="1" applyBorder="1" applyAlignment="1" applyProtection="1">
      <alignment horizontal="center" vertical="center" shrinkToFit="1"/>
    </xf>
    <xf numFmtId="181" fontId="25" fillId="0" borderId="190" xfId="1" applyNumberFormat="1" applyFont="1" applyBorder="1" applyAlignment="1" applyProtection="1">
      <alignment horizontal="center" vertical="center" shrinkToFit="1"/>
    </xf>
    <xf numFmtId="181" fontId="25" fillId="0" borderId="191" xfId="1" applyNumberFormat="1" applyFont="1" applyBorder="1" applyAlignment="1" applyProtection="1">
      <alignment horizontal="center" vertical="center" shrinkToFit="1"/>
    </xf>
    <xf numFmtId="0" fontId="4" fillId="40" borderId="143" xfId="2" applyFont="1" applyFill="1" applyBorder="1" applyAlignment="1">
      <alignment horizontal="center" vertical="center" shrinkToFit="1"/>
    </xf>
    <xf numFmtId="0" fontId="4" fillId="2" borderId="229" xfId="2" applyFont="1" applyFill="1" applyBorder="1" applyAlignment="1" applyProtection="1">
      <alignment horizontal="left" vertical="center" shrinkToFit="1"/>
      <protection locked="0"/>
    </xf>
    <xf numFmtId="0" fontId="4" fillId="2" borderId="144" xfId="2" applyFont="1" applyFill="1" applyBorder="1" applyAlignment="1" applyProtection="1">
      <alignment horizontal="left" vertical="center" shrinkToFit="1"/>
      <protection locked="0"/>
    </xf>
    <xf numFmtId="0" fontId="4" fillId="2" borderId="229" xfId="2" applyFont="1" applyFill="1" applyBorder="1" applyAlignment="1" applyProtection="1">
      <alignment horizontal="left" vertical="center" indent="1" shrinkToFit="1"/>
      <protection locked="0"/>
    </xf>
    <xf numFmtId="0" fontId="4" fillId="2" borderId="144" xfId="2" applyFont="1" applyFill="1" applyBorder="1" applyAlignment="1" applyProtection="1">
      <alignment horizontal="left" vertical="center" indent="1" shrinkToFit="1"/>
      <protection locked="0"/>
    </xf>
    <xf numFmtId="0" fontId="0" fillId="7" borderId="83" xfId="0" applyFill="1" applyBorder="1" applyAlignment="1" applyProtection="1">
      <alignment horizontal="left" vertical="center" indent="1"/>
      <protection locked="0"/>
    </xf>
    <xf numFmtId="0" fontId="0" fillId="7" borderId="79" xfId="0" applyFill="1" applyBorder="1" applyAlignment="1" applyProtection="1">
      <alignment horizontal="left" vertical="center" indent="1"/>
      <protection locked="0"/>
    </xf>
    <xf numFmtId="0" fontId="0" fillId="9" borderId="82" xfId="0" applyFill="1" applyBorder="1" applyAlignment="1" applyProtection="1">
      <alignment horizontal="left" vertical="center" indent="1"/>
      <protection locked="0"/>
    </xf>
    <xf numFmtId="0" fontId="0" fillId="0" borderId="79" xfId="0" applyBorder="1" applyAlignment="1" applyProtection="1">
      <alignment horizontal="left" vertical="center" indent="1"/>
      <protection locked="0"/>
    </xf>
    <xf numFmtId="0" fontId="7" fillId="0" borderId="180" xfId="0" applyFont="1" applyBorder="1" applyAlignment="1" applyProtection="1">
      <alignment horizontal="left" vertical="center" indent="1" shrinkToFit="1"/>
      <protection locked="0"/>
    </xf>
    <xf numFmtId="0" fontId="7" fillId="0" borderId="181" xfId="0" applyFont="1" applyBorder="1" applyAlignment="1" applyProtection="1">
      <alignment horizontal="left" vertical="center" indent="1" shrinkToFit="1"/>
      <protection locked="0"/>
    </xf>
    <xf numFmtId="0" fontId="0" fillId="0" borderId="182" xfId="0" applyBorder="1" applyAlignment="1" applyProtection="1">
      <alignment horizontal="left" vertical="center" indent="1"/>
      <protection locked="0"/>
    </xf>
    <xf numFmtId="0" fontId="0" fillId="0" borderId="81" xfId="0" applyBorder="1" applyAlignment="1" applyProtection="1">
      <alignment horizontal="left" vertical="center" indent="1"/>
      <protection locked="0"/>
    </xf>
    <xf numFmtId="0" fontId="0" fillId="0" borderId="80" xfId="0" applyBorder="1" applyAlignment="1" applyProtection="1">
      <alignment horizontal="left" vertical="center" indent="1"/>
      <protection locked="0"/>
    </xf>
    <xf numFmtId="0" fontId="0" fillId="40" borderId="210" xfId="0" applyFill="1" applyBorder="1" applyAlignment="1">
      <alignment horizontal="center" vertical="center"/>
    </xf>
    <xf numFmtId="0" fontId="0" fillId="40" borderId="177" xfId="0" applyFill="1" applyBorder="1" applyAlignment="1">
      <alignment horizontal="center" vertical="center"/>
    </xf>
    <xf numFmtId="179" fontId="0" fillId="0" borderId="211" xfId="0" applyNumberFormat="1" applyBorder="1" applyAlignment="1" applyProtection="1">
      <alignment horizontal="right" vertical="center"/>
      <protection locked="0"/>
    </xf>
    <xf numFmtId="179" fontId="0" fillId="0" borderId="182" xfId="0" applyNumberFormat="1" applyBorder="1" applyAlignment="1" applyProtection="1">
      <alignment horizontal="right" vertical="center"/>
      <protection locked="0"/>
    </xf>
    <xf numFmtId="0" fontId="0" fillId="42" borderId="114" xfId="0" applyFill="1" applyBorder="1" applyAlignment="1">
      <alignment horizontal="center" vertical="center" wrapText="1"/>
    </xf>
    <xf numFmtId="0" fontId="0" fillId="42" borderId="115" xfId="0" applyFill="1" applyBorder="1" applyAlignment="1">
      <alignment horizontal="center" vertical="center"/>
    </xf>
    <xf numFmtId="0" fontId="0" fillId="42" borderId="116" xfId="0" applyFill="1" applyBorder="1" applyAlignment="1">
      <alignment horizontal="center" vertical="center"/>
    </xf>
    <xf numFmtId="0" fontId="0" fillId="16" borderId="204" xfId="0" applyFill="1" applyBorder="1" applyAlignment="1">
      <alignment horizontal="left" vertical="center"/>
    </xf>
    <xf numFmtId="0" fontId="0" fillId="14" borderId="5" xfId="2" applyFont="1" applyFill="1" applyBorder="1" applyAlignment="1" applyProtection="1">
      <alignment horizontal="center" vertical="center" wrapText="1"/>
      <protection locked="0"/>
    </xf>
    <xf numFmtId="0" fontId="12" fillId="14" borderId="5" xfId="2" applyFont="1" applyFill="1" applyBorder="1" applyAlignment="1" applyProtection="1">
      <alignment horizontal="center" vertical="center" wrapText="1"/>
      <protection locked="0"/>
    </xf>
    <xf numFmtId="0" fontId="12" fillId="14" borderId="58" xfId="2" applyFont="1" applyFill="1" applyBorder="1" applyAlignment="1" applyProtection="1">
      <alignment horizontal="center" vertical="center" wrapText="1"/>
      <protection locked="0"/>
    </xf>
    <xf numFmtId="0" fontId="0" fillId="40" borderId="215" xfId="0" applyFill="1" applyBorder="1" applyAlignment="1">
      <alignment horizontal="center" vertical="center"/>
    </xf>
    <xf numFmtId="0" fontId="0" fillId="40" borderId="209" xfId="0" applyFill="1" applyBorder="1" applyAlignment="1">
      <alignment horizontal="center" vertical="center"/>
    </xf>
    <xf numFmtId="0" fontId="0" fillId="40" borderId="208" xfId="0" applyFill="1" applyBorder="1" applyAlignment="1">
      <alignment horizontal="center" vertical="center"/>
    </xf>
    <xf numFmtId="0" fontId="0" fillId="0" borderId="212" xfId="0" applyBorder="1" applyAlignment="1" applyProtection="1">
      <alignment horizontal="left" vertical="top" wrapText="1"/>
      <protection locked="0"/>
    </xf>
    <xf numFmtId="0" fontId="0" fillId="0" borderId="178" xfId="0" applyBorder="1" applyAlignment="1" applyProtection="1">
      <alignment horizontal="left" vertical="top" wrapText="1"/>
      <protection locked="0"/>
    </xf>
    <xf numFmtId="0" fontId="0" fillId="0" borderId="213" xfId="0" applyBorder="1" applyAlignment="1" applyProtection="1">
      <alignment horizontal="left" vertical="top" wrapText="1"/>
      <protection locked="0"/>
    </xf>
    <xf numFmtId="0" fontId="0" fillId="0" borderId="214" xfId="0" applyBorder="1" applyAlignment="1" applyProtection="1">
      <alignment horizontal="left" vertical="top" wrapText="1"/>
      <protection locked="0"/>
    </xf>
    <xf numFmtId="180" fontId="0" fillId="0" borderId="210" xfId="0" applyNumberFormat="1" applyBorder="1" applyAlignment="1" applyProtection="1">
      <alignment horizontal="right" vertical="center"/>
      <protection locked="0"/>
    </xf>
    <xf numFmtId="180" fontId="0" fillId="0" borderId="177" xfId="0" applyNumberFormat="1" applyBorder="1" applyAlignment="1" applyProtection="1">
      <alignment horizontal="right" vertical="center"/>
      <protection locked="0"/>
    </xf>
    <xf numFmtId="0" fontId="0" fillId="14" borderId="114" xfId="2" applyFont="1" applyFill="1" applyBorder="1" applyAlignment="1" applyProtection="1">
      <alignment horizontal="center" vertical="center" wrapText="1"/>
      <protection locked="0"/>
    </xf>
    <xf numFmtId="0" fontId="12" fillId="14" borderId="115" xfId="2" applyFont="1" applyFill="1" applyBorder="1" applyAlignment="1" applyProtection="1">
      <alignment horizontal="center" vertical="center" wrapText="1"/>
      <protection locked="0"/>
    </xf>
    <xf numFmtId="0" fontId="12" fillId="14" borderId="116" xfId="2" applyFont="1" applyFill="1" applyBorder="1" applyAlignment="1" applyProtection="1">
      <alignment horizontal="center" vertical="center" wrapText="1"/>
      <protection locked="0"/>
    </xf>
    <xf numFmtId="0" fontId="0" fillId="37" borderId="114" xfId="0" applyFill="1" applyBorder="1" applyAlignment="1" applyProtection="1">
      <alignment horizontal="center" vertical="center" wrapText="1"/>
      <protection locked="0"/>
    </xf>
    <xf numFmtId="0" fontId="0" fillId="37" borderId="115" xfId="0" applyFill="1" applyBorder="1" applyAlignment="1" applyProtection="1">
      <alignment horizontal="center" vertical="center" wrapText="1"/>
      <protection locked="0"/>
    </xf>
    <xf numFmtId="0" fontId="0" fillId="37" borderId="116" xfId="0" applyFill="1" applyBorder="1" applyAlignment="1" applyProtection="1">
      <alignment horizontal="center" vertical="center" wrapText="1"/>
      <protection locked="0"/>
    </xf>
    <xf numFmtId="0" fontId="0" fillId="38" borderId="141" xfId="0" applyFill="1" applyBorder="1" applyAlignment="1" applyProtection="1">
      <alignment horizontal="center" vertical="center" wrapText="1"/>
      <protection locked="0"/>
    </xf>
    <xf numFmtId="0" fontId="0" fillId="38" borderId="5" xfId="0" applyFill="1" applyBorder="1" applyAlignment="1" applyProtection="1">
      <alignment horizontal="center" vertical="center" wrapText="1"/>
      <protection locked="0"/>
    </xf>
    <xf numFmtId="0" fontId="0" fillId="38" borderId="153" xfId="0" applyFill="1" applyBorder="1" applyAlignment="1" applyProtection="1">
      <alignment horizontal="center" vertical="center" wrapText="1"/>
      <protection locked="0"/>
    </xf>
    <xf numFmtId="0" fontId="0" fillId="14" borderId="183" xfId="2" applyFont="1" applyFill="1" applyBorder="1" applyAlignment="1" applyProtection="1">
      <alignment horizontal="center" vertical="center" wrapText="1"/>
      <protection locked="0"/>
    </xf>
    <xf numFmtId="0" fontId="12" fillId="14" borderId="184" xfId="2" applyFont="1" applyFill="1" applyBorder="1" applyAlignment="1" applyProtection="1">
      <alignment horizontal="center" vertical="center" wrapText="1"/>
      <protection locked="0"/>
    </xf>
    <xf numFmtId="0" fontId="12" fillId="14" borderId="185" xfId="2" applyFont="1" applyFill="1" applyBorder="1" applyAlignment="1" applyProtection="1">
      <alignment horizontal="center" vertical="center" wrapText="1"/>
      <protection locked="0"/>
    </xf>
    <xf numFmtId="0" fontId="0" fillId="16" borderId="0" xfId="0" applyFill="1"/>
    <xf numFmtId="0" fontId="3" fillId="18" borderId="0" xfId="2" applyFont="1" applyFill="1" applyAlignment="1">
      <alignment horizontal="left" vertical="center"/>
    </xf>
    <xf numFmtId="0" fontId="4" fillId="40" borderId="2" xfId="2" applyFont="1" applyFill="1" applyBorder="1" applyAlignment="1">
      <alignment horizontal="center" vertical="center" shrinkToFit="1"/>
    </xf>
    <xf numFmtId="0" fontId="12" fillId="16" borderId="0" xfId="2" applyFont="1" applyFill="1" applyAlignment="1">
      <alignment vertical="center"/>
    </xf>
    <xf numFmtId="0" fontId="12" fillId="16" borderId="0" xfId="2" applyFont="1" applyFill="1" applyAlignment="1">
      <alignment horizontal="center" vertical="center" shrinkToFit="1"/>
    </xf>
    <xf numFmtId="0" fontId="0" fillId="10" borderId="149" xfId="2" applyFont="1" applyFill="1" applyBorder="1" applyAlignment="1">
      <alignment horizontal="center" vertical="center" shrinkToFit="1"/>
    </xf>
    <xf numFmtId="0" fontId="12" fillId="10" borderId="150" xfId="2" applyFont="1" applyFill="1" applyBorder="1" applyAlignment="1">
      <alignment horizontal="center" vertical="center" shrinkToFit="1"/>
    </xf>
    <xf numFmtId="0" fontId="0" fillId="11" borderId="147" xfId="2" applyFont="1" applyFill="1" applyBorder="1" applyAlignment="1">
      <alignment horizontal="center" vertical="center" shrinkToFit="1"/>
    </xf>
    <xf numFmtId="0" fontId="12" fillId="11" borderId="148" xfId="2" applyFont="1" applyFill="1" applyBorder="1" applyAlignment="1">
      <alignment horizontal="center" vertical="center" shrinkToFit="1"/>
    </xf>
    <xf numFmtId="0" fontId="12" fillId="9" borderId="105" xfId="2" applyFont="1" applyFill="1" applyBorder="1" applyAlignment="1">
      <alignment horizontal="left" vertical="center" indent="1"/>
    </xf>
    <xf numFmtId="0" fontId="0" fillId="8" borderId="58" xfId="2" applyFont="1" applyFill="1" applyBorder="1" applyAlignment="1">
      <alignment horizontal="center" vertical="center" shrinkToFit="1"/>
    </xf>
    <xf numFmtId="0" fontId="12" fillId="8" borderId="58" xfId="2" applyFont="1" applyFill="1" applyBorder="1" applyAlignment="1">
      <alignment horizontal="center" vertical="center" shrinkToFit="1"/>
    </xf>
    <xf numFmtId="0" fontId="4" fillId="40" borderId="226" xfId="2" applyFont="1" applyFill="1" applyBorder="1" applyAlignment="1">
      <alignment horizontal="center" vertical="center" shrinkToFit="1"/>
    </xf>
    <xf numFmtId="0" fontId="4" fillId="40" borderId="227" xfId="2" applyFont="1" applyFill="1" applyBorder="1" applyAlignment="1">
      <alignment horizontal="center" vertical="center" shrinkToFit="1"/>
    </xf>
    <xf numFmtId="0" fontId="4" fillId="40" borderId="228" xfId="2" applyFont="1" applyFill="1" applyBorder="1" applyAlignment="1">
      <alignment horizontal="center" vertical="center" shrinkToFit="1"/>
    </xf>
    <xf numFmtId="0" fontId="0" fillId="2" borderId="2" xfId="2" applyFont="1" applyFill="1" applyBorder="1" applyAlignment="1">
      <alignment horizontal="center" vertical="center"/>
    </xf>
    <xf numFmtId="0" fontId="0" fillId="0" borderId="104" xfId="2" applyFont="1" applyBorder="1" applyAlignment="1" applyProtection="1">
      <alignment horizontal="left" vertical="top" wrapText="1"/>
      <protection locked="0"/>
    </xf>
    <xf numFmtId="0" fontId="0" fillId="0" borderId="108" xfId="2" applyFont="1" applyBorder="1" applyAlignment="1" applyProtection="1">
      <alignment horizontal="left" vertical="top" wrapText="1"/>
      <protection locked="0"/>
    </xf>
    <xf numFmtId="0" fontId="0" fillId="0" borderId="109" xfId="2" applyFont="1" applyBorder="1" applyAlignment="1" applyProtection="1">
      <alignment horizontal="left" vertical="top" wrapText="1"/>
      <protection locked="0"/>
    </xf>
    <xf numFmtId="0" fontId="0" fillId="0" borderId="133" xfId="2" applyFont="1" applyBorder="1" applyAlignment="1" applyProtection="1">
      <alignment horizontal="left" vertical="top" wrapText="1"/>
      <protection locked="0"/>
    </xf>
    <xf numFmtId="0" fontId="0" fillId="0" borderId="0" xfId="2" applyFont="1" applyAlignment="1" applyProtection="1">
      <alignment horizontal="left" vertical="top" wrapText="1"/>
      <protection locked="0"/>
    </xf>
    <xf numFmtId="0" fontId="0" fillId="0" borderId="137" xfId="2" applyFont="1" applyBorder="1" applyAlignment="1" applyProtection="1">
      <alignment horizontal="left" vertical="top" wrapText="1"/>
      <protection locked="0"/>
    </xf>
    <xf numFmtId="0" fontId="0" fillId="0" borderId="44" xfId="2" applyFont="1" applyBorder="1" applyAlignment="1" applyProtection="1">
      <alignment horizontal="left" vertical="top" wrapText="1"/>
      <protection locked="0"/>
    </xf>
    <xf numFmtId="0" fontId="0" fillId="0" borderId="138" xfId="2" applyFont="1" applyBorder="1" applyAlignment="1" applyProtection="1">
      <alignment horizontal="left" vertical="top" wrapText="1"/>
      <protection locked="0"/>
    </xf>
    <xf numFmtId="0" fontId="0" fillId="0" borderId="139" xfId="2" applyFont="1" applyBorder="1" applyAlignment="1" applyProtection="1">
      <alignment horizontal="left" vertical="top" wrapText="1"/>
      <protection locked="0"/>
    </xf>
    <xf numFmtId="0" fontId="0" fillId="14" borderId="142" xfId="2" applyFont="1" applyFill="1" applyBorder="1" applyAlignment="1">
      <alignment horizontal="center" vertical="center" textRotation="255"/>
    </xf>
    <xf numFmtId="0" fontId="12" fillId="14" borderId="142" xfId="2" applyFont="1" applyFill="1" applyBorder="1" applyAlignment="1">
      <alignment horizontal="center" vertical="center" textRotation="255"/>
    </xf>
    <xf numFmtId="0" fontId="0" fillId="41" borderId="156" xfId="2" applyFont="1" applyFill="1" applyBorder="1" applyAlignment="1">
      <alignment horizontal="center" vertical="center" textRotation="255" wrapText="1"/>
    </xf>
    <xf numFmtId="0" fontId="12" fillId="41" borderId="142" xfId="2" applyFont="1" applyFill="1" applyBorder="1" applyAlignment="1">
      <alignment horizontal="center" vertical="center" textRotation="255" wrapText="1"/>
    </xf>
    <xf numFmtId="0" fontId="5" fillId="40" borderId="2" xfId="2" applyFont="1" applyFill="1" applyBorder="1" applyAlignment="1">
      <alignment horizontal="center" vertical="center"/>
    </xf>
    <xf numFmtId="0" fontId="12" fillId="9" borderId="103" xfId="2" applyFont="1" applyFill="1" applyBorder="1" applyAlignment="1">
      <alignment horizontal="left" vertical="center" indent="1"/>
    </xf>
    <xf numFmtId="0" fontId="12" fillId="9" borderId="39" xfId="2" applyFont="1" applyFill="1" applyBorder="1" applyAlignment="1">
      <alignment horizontal="left" vertical="center" wrapText="1" indent="1"/>
    </xf>
    <xf numFmtId="0" fontId="12" fillId="9" borderId="100" xfId="2" applyFont="1" applyFill="1" applyBorder="1" applyAlignment="1">
      <alignment horizontal="left" vertical="center" indent="1"/>
    </xf>
    <xf numFmtId="0" fontId="12" fillId="9" borderId="104" xfId="2" applyFont="1" applyFill="1" applyBorder="1" applyAlignment="1">
      <alignment horizontal="left" vertical="center" indent="1"/>
    </xf>
    <xf numFmtId="0" fontId="12" fillId="16" borderId="0" xfId="2" applyFont="1" applyFill="1" applyAlignment="1">
      <alignment horizontal="left" vertical="center" indent="1"/>
    </xf>
    <xf numFmtId="0" fontId="0" fillId="17" borderId="117" xfId="2" applyFont="1" applyFill="1" applyBorder="1" applyAlignment="1">
      <alignment horizontal="center" vertical="center" wrapText="1"/>
    </xf>
    <xf numFmtId="0" fontId="0" fillId="35" borderId="133" xfId="2" applyFont="1" applyFill="1" applyBorder="1" applyAlignment="1">
      <alignment horizontal="center" vertical="center" textRotation="255" wrapText="1"/>
    </xf>
    <xf numFmtId="0" fontId="12" fillId="35" borderId="133" xfId="2" applyFont="1" applyFill="1" applyBorder="1" applyAlignment="1">
      <alignment horizontal="center" vertical="center" textRotation="255" wrapText="1"/>
    </xf>
    <xf numFmtId="0" fontId="12" fillId="35" borderId="154" xfId="2" applyFont="1" applyFill="1" applyBorder="1" applyAlignment="1">
      <alignment horizontal="center" vertical="center" textRotation="255" wrapText="1"/>
    </xf>
    <xf numFmtId="0" fontId="0" fillId="14" borderId="158" xfId="2" applyFont="1" applyFill="1" applyBorder="1" applyAlignment="1">
      <alignment horizontal="center" vertical="center" textRotation="255" wrapText="1"/>
    </xf>
    <xf numFmtId="0" fontId="12" fillId="14" borderId="159" xfId="2" applyFont="1" applyFill="1" applyBorder="1" applyAlignment="1">
      <alignment horizontal="center" vertical="center" textRotation="255" wrapText="1"/>
    </xf>
    <xf numFmtId="0" fontId="12" fillId="14" borderId="160" xfId="2" applyFont="1" applyFill="1" applyBorder="1" applyAlignment="1">
      <alignment horizontal="center" vertical="center" textRotation="255" wrapText="1"/>
    </xf>
    <xf numFmtId="0" fontId="0" fillId="14" borderId="156" xfId="2" applyFont="1" applyFill="1" applyBorder="1" applyAlignment="1">
      <alignment horizontal="center" vertical="center" textRotation="255" wrapText="1"/>
    </xf>
    <xf numFmtId="0" fontId="12" fillId="14" borderId="142" xfId="2" applyFont="1" applyFill="1" applyBorder="1" applyAlignment="1">
      <alignment horizontal="center" vertical="center" textRotation="255" wrapText="1"/>
    </xf>
    <xf numFmtId="0" fontId="12" fillId="14" borderId="39" xfId="2" applyFont="1" applyFill="1" applyBorder="1" applyAlignment="1">
      <alignment horizontal="center" vertical="center" textRotation="255" wrapText="1"/>
    </xf>
    <xf numFmtId="0" fontId="16" fillId="16" borderId="0" xfId="0" applyFont="1" applyFill="1" applyAlignment="1">
      <alignment horizontal="center" vertical="center"/>
    </xf>
    <xf numFmtId="0" fontId="0" fillId="16" borderId="117" xfId="0" applyFill="1" applyBorder="1" applyAlignment="1">
      <alignment horizontal="center" vertical="center"/>
    </xf>
    <xf numFmtId="0" fontId="14" fillId="0" borderId="118" xfId="2" applyFont="1" applyBorder="1" applyAlignment="1" applyProtection="1">
      <alignment horizontal="center" vertical="center" shrinkToFit="1"/>
      <protection locked="0"/>
    </xf>
    <xf numFmtId="0" fontId="14" fillId="0" borderId="97" xfId="2" applyFont="1" applyBorder="1" applyAlignment="1" applyProtection="1">
      <alignment horizontal="center" vertical="center" shrinkToFit="1"/>
      <protection locked="0"/>
    </xf>
    <xf numFmtId="0" fontId="14" fillId="0" borderId="119" xfId="2" applyFont="1" applyBorder="1" applyAlignment="1" applyProtection="1">
      <alignment horizontal="center" vertical="center" shrinkToFit="1"/>
      <protection locked="0"/>
    </xf>
    <xf numFmtId="0" fontId="14" fillId="0" borderId="120" xfId="2" applyFont="1" applyBorder="1" applyAlignment="1" applyProtection="1">
      <alignment horizontal="center" vertical="center" shrinkToFit="1"/>
      <protection locked="0"/>
    </xf>
    <xf numFmtId="0" fontId="14" fillId="0" borderId="121" xfId="2" applyFont="1" applyBorder="1" applyAlignment="1" applyProtection="1">
      <alignment horizontal="center" vertical="center" shrinkToFit="1"/>
      <protection locked="0"/>
    </xf>
    <xf numFmtId="0" fontId="14" fillId="0" borderId="96" xfId="2" applyFont="1" applyBorder="1" applyAlignment="1" applyProtection="1">
      <alignment horizontal="center" vertical="center" shrinkToFit="1"/>
      <protection locked="0"/>
    </xf>
    <xf numFmtId="0" fontId="10" fillId="40" borderId="122" xfId="2" applyFont="1" applyFill="1" applyBorder="1" applyAlignment="1">
      <alignment horizontal="center" vertical="center" shrinkToFit="1"/>
    </xf>
    <xf numFmtId="0" fontId="10" fillId="40" borderId="123" xfId="2" applyFont="1" applyFill="1" applyBorder="1" applyAlignment="1">
      <alignment horizontal="center" vertical="center" shrinkToFit="1"/>
    </xf>
    <xf numFmtId="0" fontId="18" fillId="16" borderId="0" xfId="0" applyFont="1" applyFill="1" applyAlignment="1">
      <alignment horizontal="center" vertical="center"/>
    </xf>
    <xf numFmtId="0" fontId="12" fillId="17" borderId="124" xfId="2" applyFont="1" applyFill="1" applyBorder="1" applyAlignment="1">
      <alignment horizontal="left" vertical="center" wrapText="1" shrinkToFit="1"/>
    </xf>
    <xf numFmtId="0" fontId="12" fillId="17" borderId="125" xfId="2" applyFont="1" applyFill="1" applyBorder="1" applyAlignment="1">
      <alignment horizontal="left" vertical="center" shrinkToFit="1"/>
    </xf>
    <xf numFmtId="0" fontId="12" fillId="17" borderId="126" xfId="2" applyFont="1" applyFill="1" applyBorder="1" applyAlignment="1">
      <alignment horizontal="left" vertical="center" shrinkToFit="1"/>
    </xf>
    <xf numFmtId="0" fontId="12" fillId="17" borderId="127" xfId="2" applyFont="1" applyFill="1" applyBorder="1" applyAlignment="1">
      <alignment horizontal="left" vertical="center" wrapText="1" shrinkToFit="1"/>
    </xf>
    <xf numFmtId="0" fontId="12" fillId="17" borderId="128" xfId="2" applyFont="1" applyFill="1" applyBorder="1" applyAlignment="1">
      <alignment horizontal="left" vertical="center" shrinkToFit="1"/>
    </xf>
    <xf numFmtId="0" fontId="12" fillId="17" borderId="129" xfId="2" applyFont="1" applyFill="1" applyBorder="1" applyAlignment="1">
      <alignment horizontal="left" vertical="center" shrinkToFit="1"/>
    </xf>
    <xf numFmtId="0" fontId="12" fillId="17" borderId="128" xfId="2" applyFont="1" applyFill="1" applyBorder="1" applyAlignment="1">
      <alignment horizontal="left" vertical="center" wrapText="1" shrinkToFit="1"/>
    </xf>
    <xf numFmtId="0" fontId="12" fillId="17" borderId="130" xfId="2" applyFont="1" applyFill="1" applyBorder="1" applyAlignment="1">
      <alignment horizontal="left" vertical="center" wrapText="1" shrinkToFit="1"/>
    </xf>
    <xf numFmtId="0" fontId="19" fillId="40" borderId="131" xfId="2" applyFont="1" applyFill="1" applyBorder="1" applyAlignment="1">
      <alignment horizontal="center" vertical="center"/>
    </xf>
    <xf numFmtId="0" fontId="19" fillId="40" borderId="8" xfId="2" applyFont="1" applyFill="1" applyBorder="1" applyAlignment="1">
      <alignment horizontal="center" vertical="center"/>
    </xf>
    <xf numFmtId="0" fontId="19" fillId="24" borderId="132" xfId="2" applyFont="1" applyFill="1" applyBorder="1" applyAlignment="1">
      <alignment horizontal="center" vertical="center" textRotation="255"/>
    </xf>
    <xf numFmtId="0" fontId="19" fillId="24" borderId="133" xfId="2" applyFont="1" applyFill="1" applyBorder="1" applyAlignment="1">
      <alignment horizontal="center" vertical="center" textRotation="255"/>
    </xf>
    <xf numFmtId="0" fontId="19" fillId="24" borderId="44" xfId="2" applyFont="1" applyFill="1" applyBorder="1" applyAlignment="1">
      <alignment horizontal="center" vertical="center" textRotation="255"/>
    </xf>
    <xf numFmtId="179" fontId="27" fillId="16" borderId="218" xfId="2" applyNumberFormat="1" applyFont="1" applyFill="1" applyBorder="1" applyAlignment="1">
      <alignment horizontal="center" vertical="center"/>
    </xf>
    <xf numFmtId="0" fontId="27" fillId="16" borderId="218" xfId="2" applyFont="1" applyFill="1" applyBorder="1" applyAlignment="1">
      <alignment horizontal="center" vertical="center"/>
    </xf>
    <xf numFmtId="0" fontId="27" fillId="13" borderId="218" xfId="0" applyFont="1" applyFill="1" applyBorder="1" applyAlignment="1">
      <alignment horizontal="center" vertical="center"/>
    </xf>
    <xf numFmtId="179" fontId="27" fillId="19" borderId="218" xfId="2" applyNumberFormat="1" applyFont="1" applyFill="1" applyBorder="1" applyAlignment="1">
      <alignment horizontal="center" vertical="center"/>
    </xf>
    <xf numFmtId="0" fontId="27" fillId="29" borderId="218" xfId="2" applyFont="1" applyFill="1" applyBorder="1" applyAlignment="1">
      <alignment horizontal="center" vertical="center"/>
    </xf>
    <xf numFmtId="185" fontId="27" fillId="19" borderId="218" xfId="0" applyNumberFormat="1" applyFont="1" applyFill="1" applyBorder="1" applyAlignment="1">
      <alignment horizontal="center" vertical="center"/>
    </xf>
    <xf numFmtId="0" fontId="19" fillId="24" borderId="134" xfId="2" applyFont="1" applyFill="1" applyBorder="1" applyAlignment="1">
      <alignment horizontal="center" vertical="center" textRotation="255" shrinkToFit="1"/>
    </xf>
    <xf numFmtId="0" fontId="19" fillId="24" borderId="133" xfId="2" applyFont="1" applyFill="1" applyBorder="1" applyAlignment="1">
      <alignment horizontal="center" vertical="center" textRotation="255" shrinkToFit="1"/>
    </xf>
    <xf numFmtId="0" fontId="19" fillId="24" borderId="44" xfId="2" applyFont="1" applyFill="1" applyBorder="1" applyAlignment="1">
      <alignment horizontal="center" vertical="center" textRotation="255" shrinkToFit="1"/>
    </xf>
    <xf numFmtId="0" fontId="19" fillId="16" borderId="0" xfId="2" applyFont="1" applyFill="1" applyAlignment="1">
      <alignment horizontal="left" vertical="center" indent="1" shrinkToFit="1"/>
    </xf>
    <xf numFmtId="177" fontId="22" fillId="16" borderId="0" xfId="2" applyNumberFormat="1" applyFont="1" applyFill="1" applyAlignment="1">
      <alignment vertical="center" shrinkToFit="1"/>
    </xf>
    <xf numFmtId="177" fontId="18" fillId="17" borderId="0" xfId="0" applyNumberFormat="1" applyFont="1" applyFill="1" applyAlignment="1">
      <alignment vertical="center" shrinkToFit="1"/>
    </xf>
    <xf numFmtId="0" fontId="19" fillId="32" borderId="0" xfId="2" applyFont="1" applyFill="1" applyAlignment="1">
      <alignment horizontal="left" vertical="center" indent="1"/>
    </xf>
    <xf numFmtId="176" fontId="22" fillId="32" borderId="0" xfId="2" applyNumberFormat="1" applyFont="1" applyFill="1" applyAlignment="1">
      <alignment vertical="center" shrinkToFit="1"/>
    </xf>
    <xf numFmtId="176" fontId="18" fillId="33" borderId="0" xfId="0" applyNumberFormat="1" applyFont="1" applyFill="1" applyAlignment="1">
      <alignment vertical="center" shrinkToFit="1"/>
    </xf>
    <xf numFmtId="0" fontId="19" fillId="28" borderId="0" xfId="2" applyFont="1" applyFill="1" applyAlignment="1">
      <alignment horizontal="left" vertical="center" indent="1"/>
    </xf>
    <xf numFmtId="177" fontId="22" fillId="28" borderId="0" xfId="2" applyNumberFormat="1" applyFont="1" applyFill="1" applyAlignment="1">
      <alignment vertical="center" shrinkToFit="1"/>
    </xf>
    <xf numFmtId="177" fontId="18" fillId="29" borderId="0" xfId="0" applyNumberFormat="1" applyFont="1" applyFill="1" applyAlignment="1">
      <alignment vertical="center" shrinkToFit="1"/>
    </xf>
    <xf numFmtId="0" fontId="19" fillId="30" borderId="0" xfId="2" applyFont="1" applyFill="1" applyAlignment="1">
      <alignment horizontal="left" vertical="center" indent="1"/>
    </xf>
    <xf numFmtId="176" fontId="22" fillId="30" borderId="0" xfId="2" applyNumberFormat="1" applyFont="1" applyFill="1" applyAlignment="1">
      <alignment vertical="center" shrinkToFit="1"/>
    </xf>
    <xf numFmtId="0" fontId="18" fillId="31" borderId="0" xfId="0" applyFont="1" applyFill="1" applyAlignment="1">
      <alignment vertical="center" shrinkToFit="1"/>
    </xf>
    <xf numFmtId="0" fontId="19" fillId="2" borderId="131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0" fontId="19" fillId="2" borderId="219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horizontal="center" vertical="center"/>
    </xf>
    <xf numFmtId="0" fontId="19" fillId="2" borderId="134" xfId="2" applyFont="1" applyFill="1" applyBorder="1" applyAlignment="1">
      <alignment horizontal="center" vertical="center"/>
    </xf>
    <xf numFmtId="0" fontId="19" fillId="2" borderId="117" xfId="2" applyFont="1" applyFill="1" applyBorder="1" applyAlignment="1">
      <alignment horizontal="center" vertical="center"/>
    </xf>
    <xf numFmtId="0" fontId="19" fillId="2" borderId="220" xfId="2" applyFont="1" applyFill="1" applyBorder="1" applyAlignment="1">
      <alignment horizontal="center" vertical="center"/>
    </xf>
    <xf numFmtId="0" fontId="19" fillId="2" borderId="9" xfId="2" applyFont="1" applyFill="1" applyBorder="1" applyAlignment="1">
      <alignment horizontal="center" vertical="center"/>
    </xf>
    <xf numFmtId="0" fontId="19" fillId="2" borderId="11" xfId="2" applyFont="1" applyFill="1" applyBorder="1" applyAlignment="1">
      <alignment horizontal="center" vertical="center"/>
    </xf>
    <xf numFmtId="0" fontId="19" fillId="2" borderId="192" xfId="2" applyFont="1" applyFill="1" applyBorder="1" applyAlignment="1">
      <alignment horizontal="center" vertical="center"/>
    </xf>
    <xf numFmtId="180" fontId="22" fillId="32" borderId="0" xfId="2" applyNumberFormat="1" applyFont="1" applyFill="1" applyAlignment="1">
      <alignment horizontal="center" vertical="center" shrinkToFit="1"/>
    </xf>
    <xf numFmtId="180" fontId="22" fillId="30" borderId="0" xfId="2" applyNumberFormat="1" applyFont="1" applyFill="1" applyAlignment="1">
      <alignment horizontal="center" vertical="center" shrinkToFit="1"/>
    </xf>
    <xf numFmtId="183" fontId="22" fillId="16" borderId="0" xfId="2" applyNumberFormat="1" applyFont="1" applyFill="1" applyAlignment="1">
      <alignment horizontal="center" vertical="center" shrinkToFit="1"/>
    </xf>
    <xf numFmtId="183" fontId="22" fillId="28" borderId="0" xfId="2" applyNumberFormat="1" applyFont="1" applyFill="1" applyAlignment="1">
      <alignment horizontal="center" vertical="center" shrinkToFit="1"/>
    </xf>
    <xf numFmtId="0" fontId="19" fillId="32" borderId="0" xfId="2" applyFont="1" applyFill="1" applyAlignment="1">
      <alignment horizontal="center" vertical="center"/>
    </xf>
    <xf numFmtId="0" fontId="19" fillId="30" borderId="0" xfId="2" applyFont="1" applyFill="1" applyAlignment="1">
      <alignment horizontal="center" vertical="center"/>
    </xf>
    <xf numFmtId="0" fontId="19" fillId="16" borderId="0" xfId="2" applyFont="1" applyFill="1" applyAlignment="1">
      <alignment horizontal="center" vertical="center"/>
    </xf>
    <xf numFmtId="0" fontId="19" fillId="28" borderId="0" xfId="2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4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4F81BD"/>
      <rgbColor rgb="00AABAD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9BBB59"/>
      <rgbColor rgb="00000080"/>
      <rgbColor rgb="00FF00FF"/>
      <rgbColor rgb="00E6E64C"/>
      <rgbColor rgb="0000FFFF"/>
      <rgbColor rgb="00800080"/>
      <rgbColor rgb="00800000"/>
      <rgbColor rgb="00008080"/>
      <rgbColor rgb="000000FF"/>
      <rgbColor rgb="0000CCFF"/>
      <rgbColor rgb="00E6E6FF"/>
      <rgbColor rgb="0094BD5E"/>
      <rgbColor rgb="00FFFF99"/>
      <rgbColor rgb="0083CAFF"/>
      <rgbColor rgb="00D9AAA9"/>
      <rgbColor rgb="00F79646"/>
      <rgbColor rgb="00FFCC99"/>
      <rgbColor rgb="0040699C"/>
      <rgbColor rgb="004BACC6"/>
      <rgbColor rgb="00AECF00"/>
      <rgbColor rgb="00FFD320"/>
      <rgbColor rgb="00FF950E"/>
      <rgbColor rgb="00CC7B38"/>
      <rgbColor rgb="00666699"/>
      <rgbColor rgb="007F9A48"/>
      <rgbColor rgb="00003366"/>
      <rgbColor rgb="003C8DA3"/>
      <rgbColor rgb="00003300"/>
      <rgbColor rgb="00333300"/>
      <rgbColor rgb="00C0504D"/>
      <rgbColor rgb="009E413E"/>
      <rgbColor rgb="00695185"/>
      <rgbColor rgb="008064A2"/>
    </indexedColors>
    <mruColors>
      <color rgb="FFFFFFB9"/>
      <color rgb="FFE5E5FF"/>
      <color rgb="FFDDF2FF"/>
      <color rgb="FFFFEA93"/>
      <color rgb="FFDFF1CB"/>
      <color rgb="FFD9D9FF"/>
      <color rgb="FFE9BCB5"/>
      <color rgb="FFCCECFF"/>
      <color rgb="FFCC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800" b="0" i="0" u="none" strike="noStrike" baseline="0">
                <a:effectLst/>
              </a:rPr>
              <a:t>月々の収入と支出 </a:t>
            </a:r>
            <a:r>
              <a:rPr lang="en-US" altLang="ja-JP" sz="2800" b="0" i="0" u="none" strike="noStrike" baseline="0">
                <a:effectLst/>
              </a:rPr>
              <a:t>Monthly balance</a:t>
            </a:r>
            <a:endParaRPr lang="ja-JP" altLang="en-US" sz="2800"/>
          </a:p>
        </c:rich>
      </c:tx>
      <c:layout>
        <c:manualLayout>
          <c:xMode val="edge"/>
          <c:yMode val="edge"/>
          <c:x val="0.24485718102484644"/>
          <c:y val="2.127665979036207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548036782011829E-2"/>
          <c:y val="0.17777777777777781"/>
          <c:w val="0.96144922638541641"/>
          <c:h val="0.71161147409765269"/>
        </c:manualLayout>
      </c:layout>
      <c:lineChart>
        <c:grouping val="standard"/>
        <c:varyColors val="0"/>
        <c:ser>
          <c:idx val="0"/>
          <c:order val="0"/>
          <c:tx>
            <c:strRef>
              <c:f>グラフ!$B$4</c:f>
              <c:strCache>
                <c:ptCount val="1"/>
                <c:pt idx="0">
                  <c:v>収入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グラフ!$C$3:$N$3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グラフ!$C$4:$N$4</c:f>
              <c:numCache>
                <c:formatCode>#,##0.000_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4-42F0-80F3-15E2FB58D3E3}"/>
            </c:ext>
          </c:extLst>
        </c:ser>
        <c:ser>
          <c:idx val="1"/>
          <c:order val="1"/>
          <c:tx>
            <c:strRef>
              <c:f>グラフ!$B$5</c:f>
              <c:strCache>
                <c:ptCount val="1"/>
                <c:pt idx="0">
                  <c:v>支出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グラフ!$C$3:$N$3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グラフ!$C$5:$N$5</c:f>
              <c:numCache>
                <c:formatCode>#,##0.000_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4-42F0-80F3-15E2FB58D3E3}"/>
            </c:ext>
          </c:extLst>
        </c:ser>
        <c:ser>
          <c:idx val="2"/>
          <c:order val="2"/>
          <c:tx>
            <c:strRef>
              <c:f>グラフ!$B$6</c:f>
              <c:strCache>
                <c:ptCount val="1"/>
                <c:pt idx="0">
                  <c:v>収支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グラフ!$C$3:$N$3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グラフ!$C$6:$N$6</c:f>
              <c:numCache>
                <c:formatCode>#,##0.000_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4-42F0-80F3-15E2FB58D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22464"/>
        <c:axId val="89024000"/>
      </c:lineChart>
      <c:catAx>
        <c:axId val="8902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024000"/>
        <c:crosses val="autoZero"/>
        <c:auto val="1"/>
        <c:lblAlgn val="ctr"/>
        <c:lblOffset val="100"/>
        <c:noMultiLvlLbl val="0"/>
      </c:catAx>
      <c:valAx>
        <c:axId val="8902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02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51231</xdr:colOff>
      <xdr:row>8</xdr:row>
      <xdr:rowOff>34858</xdr:rowOff>
    </xdr:from>
    <xdr:to>
      <xdr:col>15</xdr:col>
      <xdr:colOff>711903</xdr:colOff>
      <xdr:row>43</xdr:row>
      <xdr:rowOff>16213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6CC6DD-B6FD-13EF-BF3E-FEBD60DF7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D49FF-272A-4796-B25A-20B8BB2D5DC5}">
  <dimension ref="A1:C90"/>
  <sheetViews>
    <sheetView topLeftCell="A10" workbookViewId="0">
      <selection activeCell="B31" sqref="B31"/>
    </sheetView>
  </sheetViews>
  <sheetFormatPr defaultRowHeight="12" x14ac:dyDescent="0.15"/>
  <cols>
    <col min="2" max="2" width="16.5546875" customWidth="1"/>
  </cols>
  <sheetData>
    <row r="1" spans="1:3" x14ac:dyDescent="0.15">
      <c r="A1" t="s">
        <v>0</v>
      </c>
      <c r="B1" t="s">
        <v>1</v>
      </c>
      <c r="C1" t="s">
        <v>2</v>
      </c>
    </row>
    <row r="2" spans="1:3" x14ac:dyDescent="0.15">
      <c r="A2" t="s">
        <v>3</v>
      </c>
      <c r="B2" t="s">
        <v>4</v>
      </c>
      <c r="C2" s="65" t="s">
        <v>5</v>
      </c>
    </row>
    <row r="3" spans="1:3" x14ac:dyDescent="0.15">
      <c r="A3" t="s">
        <v>6</v>
      </c>
      <c r="B3" t="s">
        <v>7</v>
      </c>
      <c r="C3" s="65" t="s">
        <v>8</v>
      </c>
    </row>
    <row r="4" spans="1:3" x14ac:dyDescent="0.15">
      <c r="A4" t="s">
        <v>9</v>
      </c>
      <c r="B4" t="s">
        <v>10</v>
      </c>
      <c r="C4" s="65" t="s">
        <v>11</v>
      </c>
    </row>
    <row r="5" spans="1:3" x14ac:dyDescent="0.15">
      <c r="A5" t="s">
        <v>12</v>
      </c>
      <c r="B5" t="s">
        <v>13</v>
      </c>
      <c r="C5" s="65" t="s">
        <v>14</v>
      </c>
    </row>
    <row r="6" spans="1:3" ht="13.8" x14ac:dyDescent="0.3">
      <c r="A6" t="s">
        <v>15</v>
      </c>
      <c r="B6" t="s">
        <v>16</v>
      </c>
      <c r="C6" s="66" t="s">
        <v>17</v>
      </c>
    </row>
    <row r="7" spans="1:3" x14ac:dyDescent="0.15">
      <c r="A7" t="s">
        <v>18</v>
      </c>
      <c r="B7" t="s">
        <v>19</v>
      </c>
      <c r="C7" s="65" t="s">
        <v>20</v>
      </c>
    </row>
    <row r="8" spans="1:3" x14ac:dyDescent="0.15">
      <c r="A8" t="s">
        <v>21</v>
      </c>
      <c r="B8" t="s">
        <v>22</v>
      </c>
      <c r="C8" s="65" t="s">
        <v>23</v>
      </c>
    </row>
    <row r="9" spans="1:3" x14ac:dyDescent="0.15">
      <c r="A9" t="s">
        <v>24</v>
      </c>
      <c r="B9" t="s">
        <v>25</v>
      </c>
      <c r="C9" s="65" t="s">
        <v>26</v>
      </c>
    </row>
    <row r="10" spans="1:3" x14ac:dyDescent="0.15">
      <c r="A10" t="s">
        <v>27</v>
      </c>
      <c r="B10" t="s">
        <v>28</v>
      </c>
      <c r="C10" s="65" t="s">
        <v>29</v>
      </c>
    </row>
    <row r="11" spans="1:3" x14ac:dyDescent="0.15">
      <c r="A11" t="s">
        <v>30</v>
      </c>
      <c r="B11" t="s">
        <v>31</v>
      </c>
      <c r="C11" s="65" t="s">
        <v>32</v>
      </c>
    </row>
    <row r="12" spans="1:3" x14ac:dyDescent="0.15">
      <c r="A12" t="s">
        <v>33</v>
      </c>
      <c r="B12" t="s">
        <v>34</v>
      </c>
      <c r="C12" s="65" t="s">
        <v>35</v>
      </c>
    </row>
    <row r="13" spans="1:3" x14ac:dyDescent="0.15">
      <c r="A13" t="s">
        <v>36</v>
      </c>
      <c r="B13" t="s">
        <v>37</v>
      </c>
      <c r="C13" s="65" t="s">
        <v>38</v>
      </c>
    </row>
    <row r="14" spans="1:3" x14ac:dyDescent="0.15">
      <c r="A14" t="s">
        <v>39</v>
      </c>
      <c r="B14" t="s">
        <v>40</v>
      </c>
      <c r="C14" s="65" t="s">
        <v>41</v>
      </c>
    </row>
    <row r="15" spans="1:3" x14ac:dyDescent="0.15">
      <c r="A15" t="s">
        <v>42</v>
      </c>
      <c r="B15" t="s">
        <v>43</v>
      </c>
      <c r="C15" s="65" t="s">
        <v>44</v>
      </c>
    </row>
    <row r="16" spans="1:3" x14ac:dyDescent="0.15">
      <c r="A16" t="s">
        <v>45</v>
      </c>
      <c r="B16" t="s">
        <v>46</v>
      </c>
      <c r="C16" s="65" t="s">
        <v>47</v>
      </c>
    </row>
    <row r="17" spans="1:3" x14ac:dyDescent="0.15">
      <c r="A17" t="s">
        <v>48</v>
      </c>
      <c r="B17" t="s">
        <v>49</v>
      </c>
      <c r="C17" s="65" t="s">
        <v>50</v>
      </c>
    </row>
    <row r="18" spans="1:3" x14ac:dyDescent="0.15">
      <c r="A18" t="s">
        <v>51</v>
      </c>
      <c r="B18" t="s">
        <v>52</v>
      </c>
      <c r="C18" s="65" t="s">
        <v>53</v>
      </c>
    </row>
    <row r="19" spans="1:3" x14ac:dyDescent="0.15">
      <c r="A19" t="s">
        <v>54</v>
      </c>
      <c r="B19" t="s">
        <v>55</v>
      </c>
      <c r="C19" s="65" t="s">
        <v>56</v>
      </c>
    </row>
    <row r="20" spans="1:3" x14ac:dyDescent="0.15">
      <c r="A20" s="7" t="s">
        <v>57</v>
      </c>
      <c r="B20" t="s">
        <v>58</v>
      </c>
      <c r="C20" t="s">
        <v>59</v>
      </c>
    </row>
    <row r="21" spans="1:3" x14ac:dyDescent="0.15">
      <c r="A21" t="s">
        <v>60</v>
      </c>
      <c r="B21" t="s">
        <v>61</v>
      </c>
      <c r="C21" s="65" t="s">
        <v>62</v>
      </c>
    </row>
    <row r="22" spans="1:3" x14ac:dyDescent="0.15">
      <c r="A22" s="7" t="s">
        <v>63</v>
      </c>
      <c r="B22" t="s">
        <v>64</v>
      </c>
      <c r="C22" s="65" t="s">
        <v>65</v>
      </c>
    </row>
    <row r="23" spans="1:3" x14ac:dyDescent="0.15">
      <c r="A23" t="s">
        <v>66</v>
      </c>
      <c r="B23" t="s">
        <v>67</v>
      </c>
      <c r="C23" s="65" t="s">
        <v>68</v>
      </c>
    </row>
    <row r="24" spans="1:3" x14ac:dyDescent="0.15">
      <c r="A24" s="7" t="s">
        <v>69</v>
      </c>
      <c r="B24" t="s">
        <v>70</v>
      </c>
      <c r="C24" t="s">
        <v>71</v>
      </c>
    </row>
    <row r="25" spans="1:3" x14ac:dyDescent="0.15">
      <c r="A25" t="s">
        <v>72</v>
      </c>
      <c r="B25" t="s">
        <v>73</v>
      </c>
      <c r="C25" s="65" t="s">
        <v>74</v>
      </c>
    </row>
    <row r="26" spans="1:3" x14ac:dyDescent="0.15">
      <c r="A26" t="s">
        <v>75</v>
      </c>
      <c r="B26" t="s">
        <v>76</v>
      </c>
      <c r="C26" s="65" t="s">
        <v>35</v>
      </c>
    </row>
    <row r="27" spans="1:3" x14ac:dyDescent="0.15">
      <c r="A27" t="s">
        <v>77</v>
      </c>
      <c r="B27" t="s">
        <v>78</v>
      </c>
      <c r="C27" s="65" t="s">
        <v>79</v>
      </c>
    </row>
    <row r="28" spans="1:3" x14ac:dyDescent="0.15">
      <c r="A28" t="s">
        <v>80</v>
      </c>
      <c r="B28" t="s">
        <v>81</v>
      </c>
      <c r="C28" s="65" t="s">
        <v>82</v>
      </c>
    </row>
    <row r="29" spans="1:3" x14ac:dyDescent="0.15">
      <c r="A29" t="s">
        <v>83</v>
      </c>
      <c r="B29" t="s">
        <v>84</v>
      </c>
      <c r="C29" s="65" t="s">
        <v>35</v>
      </c>
    </row>
    <row r="30" spans="1:3" x14ac:dyDescent="0.15">
      <c r="A30" t="s">
        <v>85</v>
      </c>
      <c r="B30" t="s">
        <v>86</v>
      </c>
      <c r="C30" s="65" t="s">
        <v>87</v>
      </c>
    </row>
    <row r="31" spans="1:3" x14ac:dyDescent="0.15">
      <c r="A31" t="s">
        <v>88</v>
      </c>
      <c r="B31" t="s">
        <v>89</v>
      </c>
      <c r="C31" s="65" t="s">
        <v>90</v>
      </c>
    </row>
    <row r="32" spans="1:3" x14ac:dyDescent="0.15">
      <c r="A32" t="s">
        <v>91</v>
      </c>
      <c r="B32" t="s">
        <v>92</v>
      </c>
      <c r="C32" s="65" t="s">
        <v>5</v>
      </c>
    </row>
    <row r="33" spans="1:3" x14ac:dyDescent="0.15">
      <c r="A33" t="s">
        <v>93</v>
      </c>
      <c r="B33" t="s">
        <v>94</v>
      </c>
      <c r="C33" s="65" t="s">
        <v>95</v>
      </c>
    </row>
    <row r="34" spans="1:3" x14ac:dyDescent="0.15">
      <c r="A34" t="s">
        <v>96</v>
      </c>
      <c r="B34" t="s">
        <v>97</v>
      </c>
      <c r="C34" s="65" t="s">
        <v>98</v>
      </c>
    </row>
    <row r="35" spans="1:3" x14ac:dyDescent="0.15">
      <c r="A35" t="s">
        <v>99</v>
      </c>
      <c r="B35" t="s">
        <v>100</v>
      </c>
      <c r="C35" s="65" t="s">
        <v>101</v>
      </c>
    </row>
    <row r="81" spans="3:3" x14ac:dyDescent="0.15">
      <c r="C81" s="65"/>
    </row>
    <row r="82" spans="3:3" x14ac:dyDescent="0.15">
      <c r="C82" s="65"/>
    </row>
    <row r="83" spans="3:3" x14ac:dyDescent="0.15">
      <c r="C83" s="65"/>
    </row>
    <row r="84" spans="3:3" x14ac:dyDescent="0.15">
      <c r="C84" s="65"/>
    </row>
    <row r="85" spans="3:3" x14ac:dyDescent="0.15">
      <c r="C85" s="65"/>
    </row>
    <row r="86" spans="3:3" x14ac:dyDescent="0.15">
      <c r="C86" s="65"/>
    </row>
    <row r="87" spans="3:3" x14ac:dyDescent="0.15">
      <c r="C87" s="65"/>
    </row>
    <row r="88" spans="3:3" x14ac:dyDescent="0.15">
      <c r="C88" s="65"/>
    </row>
    <row r="89" spans="3:3" x14ac:dyDescent="0.15">
      <c r="C89" s="65"/>
    </row>
    <row r="90" spans="3:3" x14ac:dyDescent="0.15">
      <c r="C90" s="65"/>
    </row>
  </sheetData>
  <sheetProtection algorithmName="SHA-512" hashValue="s6wWxjqcCEYvakA7BVb9+aMC2TwwHLtjPU7NALZZ+9mnGdLqC3SMe3LXCMmZiQoumHfKbcGU4p1SdedgiG4yHg==" saltValue="PGIRwPCxGlF+wdAe/bqFpQ==" spinCount="100000" sheet="1" objects="1" scenarios="1"/>
  <phoneticPr fontId="1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初期設定!E2&amp;".Aug. KAKEIBO"</f>
        <v>2023.Aug.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45139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45140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45141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45142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45143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45144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45145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45146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45147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45148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45149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45150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45151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45152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45153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45154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45155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45156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45157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45158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45159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45160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45161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45162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45163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45164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45165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45166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45167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45168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>
        <v>45169</v>
      </c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jO6XRDNdEJ64iJswE1ZMqzN2x1z5xCnVpeRENPimv95zJ10Crc+gNyMpJdUWRdDy3XEl8zGY6gRedKFExavzmg==" saltValue="uvz94Ks7+SPL9tNgh4DMlQ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16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初期設定!E2&amp;".Sep. KAKEIBO"</f>
        <v>2023.Sep.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45170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45171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45172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45173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45174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45175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45176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45177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45178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45179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45180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45181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45182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45183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45184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45185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45186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45187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45188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45189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45190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45191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45192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45193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45194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45195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45196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45197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45198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45199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/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UvFG+1IeDlluR7k1iQiXs9iGoBWbJ2jGkCYcdCflJDljFUboJzYcSxZv6ydAMoSHoMmckJWaa50ZVkkxwBnzjg==" saltValue="dSz1eRYJfX8UBYys6N1DmQ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15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初期設定!E2&amp;".Oct. KAKEIBO"</f>
        <v>2023.Oct.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45200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45201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45202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45203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45204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45205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45206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45207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45208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45209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45210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45211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45212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45213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45214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45215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45216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45217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45218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45219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45220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45221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45222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45223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45224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45225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45226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45227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45228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45229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>
        <v>45230</v>
      </c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SSb//3OwcBRojx3PI0FGUbzNUi/UsCS0g54VRQ8TX+2QLZvGfbUJ3eGRbS0+bDO5w4Slz5k33IlmJ5MpjDGyFg==" saltValue="zDUEiu4fIl7LsmSNiuCy7Q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14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初期設定!E2&amp;".Nov. KAKEIBO"</f>
        <v>2023.Nov.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7"/>
      <c r="H16" s="347"/>
      <c r="I16" s="347"/>
      <c r="J16" s="347"/>
      <c r="K16" s="348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45231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45232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45233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45234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45235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45236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45237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45238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45239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45240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45241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45242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45243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45244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45245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45246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45247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45248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45249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45250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45251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45252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45253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45254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45255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45256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45257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45258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45259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45260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/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LdBcUswG456thb4UnFYzjhbCVSMU2j5Pk6wGYNNOF5HdfoEGCimCGvwTLi6+1q/wsCrSe1DD8imw1WdK4m3Cqg==" saltValue="dJt0XxayaNc4HrNPCrQxWg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13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初期設定!E2&amp;".Dec. KAKEIBO"</f>
        <v>2023.Dec.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7"/>
      <c r="H16" s="347"/>
      <c r="I16" s="347"/>
      <c r="J16" s="347"/>
      <c r="K16" s="348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45261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45262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45263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45264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45265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45266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45267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45268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45269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45270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45271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45272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45273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45274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45275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45276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45277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45278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45279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45280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45281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45282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45283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45284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45285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45286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45287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45288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45289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45290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>
        <v>45291</v>
      </c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YnLJaDBkBkbrOqIHGvY30dGuLcHcl5nSOeQ5mbAkOp+KiVnVbFDcANbiU73SMjdHCfYzEo4/woYDauhvjYcaOw==" saltValue="8u5G1GlcAlkhlgYlncv5SQ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12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O40"/>
  <sheetViews>
    <sheetView view="pageBreakPreview" zoomScaleNormal="100" zoomScaleSheetLayoutView="100" workbookViewId="0">
      <selection activeCell="B5" sqref="B5"/>
    </sheetView>
  </sheetViews>
  <sheetFormatPr defaultColWidth="0" defaultRowHeight="12" zeroHeight="1" x14ac:dyDescent="0.15"/>
  <cols>
    <col min="1" max="1" width="10.88671875" style="124" customWidth="1"/>
    <col min="2" max="2" width="11.88671875" style="33" customWidth="1"/>
    <col min="3" max="3" width="2.6640625" style="33" customWidth="1"/>
    <col min="4" max="4" width="19.88671875" style="33" customWidth="1"/>
    <col min="5" max="5" width="13.88671875" style="33" customWidth="1"/>
    <col min="6" max="6" width="27.6640625" style="33" customWidth="1"/>
    <col min="7" max="7" width="10.88671875" style="7" customWidth="1"/>
    <col min="8" max="16384" width="0" style="7" hidden="1"/>
  </cols>
  <sheetData>
    <row r="1" spans="1:15" ht="31.65" customHeight="1" x14ac:dyDescent="0.15">
      <c r="A1" s="435" t="s">
        <v>166</v>
      </c>
      <c r="B1" s="435"/>
      <c r="C1" s="435"/>
      <c r="D1" s="435"/>
      <c r="E1" s="435"/>
      <c r="F1" s="435"/>
      <c r="G1" s="435"/>
    </row>
    <row r="2" spans="1:15" ht="22.5" customHeight="1" x14ac:dyDescent="0.15">
      <c r="A2" s="86"/>
      <c r="B2" s="445" t="s">
        <v>167</v>
      </c>
      <c r="C2" s="445"/>
      <c r="D2" s="445"/>
      <c r="E2" s="445"/>
      <c r="F2" s="445"/>
      <c r="G2" s="114"/>
    </row>
    <row r="3" spans="1:15" ht="6" customHeight="1" thickBot="1" x14ac:dyDescent="0.2">
      <c r="A3" s="86"/>
      <c r="B3" s="114"/>
      <c r="C3" s="114"/>
      <c r="D3" s="114"/>
      <c r="E3" s="114"/>
      <c r="F3" s="114"/>
      <c r="G3" s="114"/>
    </row>
    <row r="4" spans="1:15" ht="17.399999999999999" customHeight="1" thickBot="1" x14ac:dyDescent="0.2">
      <c r="A4" s="86"/>
      <c r="B4" s="115" t="s">
        <v>168</v>
      </c>
      <c r="C4" s="443" t="s">
        <v>169</v>
      </c>
      <c r="D4" s="444"/>
      <c r="E4" s="116" t="str">
        <f>"金額  "&amp;Jan.!$I$2</f>
        <v>金額  $</v>
      </c>
      <c r="F4" s="117" t="s">
        <v>170</v>
      </c>
      <c r="G4" s="114"/>
    </row>
    <row r="5" spans="1:15" ht="17.399999999999999" customHeight="1" thickTop="1" x14ac:dyDescent="0.15">
      <c r="A5" s="86"/>
      <c r="B5" s="303"/>
      <c r="C5" s="446" t="s">
        <v>171</v>
      </c>
      <c r="D5" s="18"/>
      <c r="E5" s="54"/>
      <c r="F5" s="315"/>
      <c r="G5" s="114"/>
    </row>
    <row r="6" spans="1:15" ht="17.399999999999999" customHeight="1" x14ac:dyDescent="0.15">
      <c r="A6" s="86"/>
      <c r="B6" s="304"/>
      <c r="C6" s="447"/>
      <c r="D6" s="19"/>
      <c r="E6" s="55"/>
      <c r="F6" s="316"/>
      <c r="G6" s="114"/>
    </row>
    <row r="7" spans="1:15" ht="17.399999999999999" customHeight="1" thickBot="1" x14ac:dyDescent="0.2">
      <c r="A7" s="86"/>
      <c r="B7" s="305"/>
      <c r="C7" s="448"/>
      <c r="D7" s="25"/>
      <c r="E7" s="56"/>
      <c r="F7" s="317"/>
      <c r="G7" s="114"/>
      <c r="O7" s="8"/>
    </row>
    <row r="8" spans="1:15" ht="17.399999999999999" customHeight="1" x14ac:dyDescent="0.15">
      <c r="A8" s="86"/>
      <c r="B8" s="306"/>
      <c r="C8" s="449" t="s">
        <v>172</v>
      </c>
      <c r="D8" s="24"/>
      <c r="E8" s="57"/>
      <c r="F8" s="318"/>
      <c r="G8" s="114"/>
    </row>
    <row r="9" spans="1:15" ht="17.399999999999999" customHeight="1" x14ac:dyDescent="0.15">
      <c r="A9" s="86"/>
      <c r="B9" s="304"/>
      <c r="C9" s="450"/>
      <c r="D9" s="19"/>
      <c r="E9" s="55"/>
      <c r="F9" s="316"/>
      <c r="G9" s="114"/>
    </row>
    <row r="10" spans="1:15" ht="17.399999999999999" customHeight="1" thickBot="1" x14ac:dyDescent="0.2">
      <c r="A10" s="86"/>
      <c r="B10" s="307"/>
      <c r="C10" s="451"/>
      <c r="D10" s="20"/>
      <c r="E10" s="56"/>
      <c r="F10" s="319"/>
      <c r="G10" s="114"/>
    </row>
    <row r="11" spans="1:15" ht="17.399999999999999" customHeight="1" x14ac:dyDescent="0.15">
      <c r="A11" s="86"/>
      <c r="B11" s="308"/>
      <c r="C11" s="452" t="s">
        <v>162</v>
      </c>
      <c r="D11" s="17"/>
      <c r="E11" s="58"/>
      <c r="F11" s="320"/>
      <c r="G11" s="114"/>
    </row>
    <row r="12" spans="1:15" ht="17.399999999999999" customHeight="1" x14ac:dyDescent="0.15">
      <c r="A12" s="86"/>
      <c r="B12" s="309"/>
      <c r="C12" s="452"/>
      <c r="D12" s="15"/>
      <c r="E12" s="59"/>
      <c r="F12" s="321"/>
      <c r="G12" s="114"/>
    </row>
    <row r="13" spans="1:15" ht="17.399999999999999" customHeight="1" thickBot="1" x14ac:dyDescent="0.2">
      <c r="A13" s="86"/>
      <c r="B13" s="310"/>
      <c r="C13" s="453"/>
      <c r="D13" s="16"/>
      <c r="E13" s="60"/>
      <c r="F13" s="322"/>
      <c r="G13" s="114"/>
    </row>
    <row r="14" spans="1:15" ht="17.399999999999999" customHeight="1" thickTop="1" thickBot="1" x14ac:dyDescent="0.2">
      <c r="A14" s="86"/>
      <c r="B14" s="118"/>
      <c r="C14" s="119"/>
      <c r="D14" s="120"/>
      <c r="E14" s="121">
        <f>SUM(E5:E13)</f>
        <v>0</v>
      </c>
      <c r="F14" s="122"/>
      <c r="G14" s="114"/>
    </row>
    <row r="15" spans="1:15" ht="20.100000000000001" customHeight="1" x14ac:dyDescent="0.15">
      <c r="A15" s="86"/>
      <c r="B15" s="114"/>
      <c r="C15" s="114"/>
      <c r="D15" s="114"/>
      <c r="E15" s="114"/>
      <c r="F15" s="114"/>
      <c r="G15" s="114"/>
    </row>
    <row r="16" spans="1:15" s="33" customFormat="1" ht="22.5" customHeight="1" x14ac:dyDescent="0.15">
      <c r="A16" s="86"/>
      <c r="B16" s="445" t="s">
        <v>173</v>
      </c>
      <c r="C16" s="445"/>
      <c r="D16" s="445"/>
      <c r="E16" s="445"/>
      <c r="F16" s="445"/>
      <c r="G16" s="114"/>
    </row>
    <row r="17" spans="1:7" s="33" customFormat="1" ht="6" customHeight="1" thickBot="1" x14ac:dyDescent="0.2">
      <c r="A17" s="86"/>
      <c r="B17" s="114"/>
      <c r="C17" s="114"/>
      <c r="D17" s="114"/>
      <c r="E17" s="114"/>
      <c r="F17" s="114"/>
      <c r="G17" s="114"/>
    </row>
    <row r="18" spans="1:7" s="33" customFormat="1" ht="17.399999999999999" customHeight="1" thickBot="1" x14ac:dyDescent="0.2">
      <c r="A18" s="86"/>
      <c r="B18" s="115" t="s">
        <v>168</v>
      </c>
      <c r="C18" s="443" t="s">
        <v>174</v>
      </c>
      <c r="D18" s="444"/>
      <c r="E18" s="116" t="str">
        <f>"金額  "&amp;Jan.!$I$2</f>
        <v>金額  $</v>
      </c>
      <c r="F18" s="117" t="s">
        <v>170</v>
      </c>
      <c r="G18" s="114"/>
    </row>
    <row r="19" spans="1:7" s="33" customFormat="1" ht="17.399999999999999" customHeight="1" thickTop="1" x14ac:dyDescent="0.15">
      <c r="A19" s="86"/>
      <c r="B19" s="303"/>
      <c r="C19" s="441"/>
      <c r="D19" s="442"/>
      <c r="E19" s="51"/>
      <c r="F19" s="315"/>
      <c r="G19" s="114"/>
    </row>
    <row r="20" spans="1:7" s="33" customFormat="1" ht="17.399999999999999" customHeight="1" x14ac:dyDescent="0.15">
      <c r="A20" s="86"/>
      <c r="B20" s="311"/>
      <c r="C20" s="437"/>
      <c r="D20" s="438"/>
      <c r="E20" s="52"/>
      <c r="F20" s="323"/>
      <c r="G20" s="114"/>
    </row>
    <row r="21" spans="1:7" s="33" customFormat="1" ht="17.399999999999999" customHeight="1" x14ac:dyDescent="0.15">
      <c r="A21" s="86"/>
      <c r="B21" s="311"/>
      <c r="C21" s="437"/>
      <c r="D21" s="438"/>
      <c r="E21" s="52"/>
      <c r="F21" s="323"/>
      <c r="G21" s="114"/>
    </row>
    <row r="22" spans="1:7" s="33" customFormat="1" ht="17.399999999999999" customHeight="1" x14ac:dyDescent="0.15">
      <c r="A22" s="86"/>
      <c r="B22" s="311"/>
      <c r="C22" s="437"/>
      <c r="D22" s="438"/>
      <c r="E22" s="52"/>
      <c r="F22" s="323"/>
      <c r="G22" s="114"/>
    </row>
    <row r="23" spans="1:7" s="33" customFormat="1" ht="17.399999999999999" customHeight="1" x14ac:dyDescent="0.15">
      <c r="A23" s="86"/>
      <c r="B23" s="311"/>
      <c r="C23" s="437"/>
      <c r="D23" s="438"/>
      <c r="E23" s="52"/>
      <c r="F23" s="323"/>
      <c r="G23" s="114"/>
    </row>
    <row r="24" spans="1:7" s="33" customFormat="1" ht="17.399999999999999" customHeight="1" x14ac:dyDescent="0.15">
      <c r="A24" s="86"/>
      <c r="B24" s="311"/>
      <c r="C24" s="437"/>
      <c r="D24" s="438"/>
      <c r="E24" s="52"/>
      <c r="F24" s="323"/>
      <c r="G24" s="114"/>
    </row>
    <row r="25" spans="1:7" s="33" customFormat="1" ht="17.399999999999999" customHeight="1" x14ac:dyDescent="0.15">
      <c r="A25" s="86"/>
      <c r="B25" s="311"/>
      <c r="C25" s="437"/>
      <c r="D25" s="438"/>
      <c r="E25" s="52"/>
      <c r="F25" s="323"/>
      <c r="G25" s="114"/>
    </row>
    <row r="26" spans="1:7" s="33" customFormat="1" ht="17.399999999999999" customHeight="1" x14ac:dyDescent="0.15">
      <c r="A26" s="86"/>
      <c r="B26" s="311"/>
      <c r="C26" s="437"/>
      <c r="D26" s="438"/>
      <c r="E26" s="52"/>
      <c r="F26" s="323"/>
      <c r="G26" s="114"/>
    </row>
    <row r="27" spans="1:7" s="33" customFormat="1" ht="17.399999999999999" customHeight="1" x14ac:dyDescent="0.15">
      <c r="A27" s="86"/>
      <c r="B27" s="311"/>
      <c r="C27" s="437"/>
      <c r="D27" s="438"/>
      <c r="E27" s="52"/>
      <c r="F27" s="323"/>
      <c r="G27" s="114"/>
    </row>
    <row r="28" spans="1:7" s="33" customFormat="1" ht="17.399999999999999" customHeight="1" x14ac:dyDescent="0.15">
      <c r="A28" s="86"/>
      <c r="B28" s="311"/>
      <c r="C28" s="437"/>
      <c r="D28" s="438"/>
      <c r="E28" s="52"/>
      <c r="F28" s="323"/>
      <c r="G28" s="114"/>
    </row>
    <row r="29" spans="1:7" s="33" customFormat="1" ht="17.399999999999999" customHeight="1" x14ac:dyDescent="0.15">
      <c r="A29" s="86"/>
      <c r="B29" s="311"/>
      <c r="C29" s="437"/>
      <c r="D29" s="438"/>
      <c r="E29" s="52"/>
      <c r="F29" s="323"/>
      <c r="G29" s="114"/>
    </row>
    <row r="30" spans="1:7" s="33" customFormat="1" ht="17.399999999999999" customHeight="1" x14ac:dyDescent="0.15">
      <c r="A30" s="86"/>
      <c r="B30" s="304"/>
      <c r="C30" s="437"/>
      <c r="D30" s="438"/>
      <c r="E30" s="52"/>
      <c r="F30" s="316"/>
      <c r="G30" s="114"/>
    </row>
    <row r="31" spans="1:7" s="33" customFormat="1" ht="17.399999999999999" customHeight="1" x14ac:dyDescent="0.15">
      <c r="A31" s="86"/>
      <c r="B31" s="304"/>
      <c r="C31" s="437"/>
      <c r="D31" s="438"/>
      <c r="E31" s="52"/>
      <c r="F31" s="316"/>
      <c r="G31" s="114"/>
    </row>
    <row r="32" spans="1:7" s="33" customFormat="1" ht="17.399999999999999" customHeight="1" x14ac:dyDescent="0.15">
      <c r="A32" s="86"/>
      <c r="B32" s="304"/>
      <c r="C32" s="437"/>
      <c r="D32" s="438"/>
      <c r="E32" s="52"/>
      <c r="F32" s="316"/>
      <c r="G32" s="114"/>
    </row>
    <row r="33" spans="1:7" s="33" customFormat="1" ht="17.399999999999999" customHeight="1" x14ac:dyDescent="0.15">
      <c r="A33" s="86"/>
      <c r="B33" s="304"/>
      <c r="C33" s="437"/>
      <c r="D33" s="438"/>
      <c r="E33" s="52"/>
      <c r="F33" s="316"/>
      <c r="G33" s="114"/>
    </row>
    <row r="34" spans="1:7" s="33" customFormat="1" ht="17.399999999999999" customHeight="1" x14ac:dyDescent="0.15">
      <c r="A34" s="86"/>
      <c r="B34" s="312"/>
      <c r="C34" s="437"/>
      <c r="D34" s="438"/>
      <c r="E34" s="52"/>
      <c r="F34" s="321"/>
      <c r="G34" s="114"/>
    </row>
    <row r="35" spans="1:7" s="33" customFormat="1" ht="17.399999999999999" customHeight="1" x14ac:dyDescent="0.15">
      <c r="A35" s="86"/>
      <c r="B35" s="312"/>
      <c r="C35" s="437"/>
      <c r="D35" s="438"/>
      <c r="E35" s="52"/>
      <c r="F35" s="321"/>
      <c r="G35" s="114"/>
    </row>
    <row r="36" spans="1:7" s="33" customFormat="1" ht="17.399999999999999" customHeight="1" x14ac:dyDescent="0.15">
      <c r="A36" s="86"/>
      <c r="B36" s="313"/>
      <c r="C36" s="437"/>
      <c r="D36" s="438"/>
      <c r="E36" s="52"/>
      <c r="F36" s="321"/>
      <c r="G36" s="114"/>
    </row>
    <row r="37" spans="1:7" s="33" customFormat="1" ht="17.399999999999999" customHeight="1" x14ac:dyDescent="0.15">
      <c r="A37" s="86"/>
      <c r="B37" s="313"/>
      <c r="C37" s="437"/>
      <c r="D37" s="438"/>
      <c r="E37" s="52"/>
      <c r="F37" s="321"/>
      <c r="G37" s="114"/>
    </row>
    <row r="38" spans="1:7" s="33" customFormat="1" ht="17.399999999999999" customHeight="1" thickBot="1" x14ac:dyDescent="0.2">
      <c r="A38" s="86"/>
      <c r="B38" s="314"/>
      <c r="C38" s="439"/>
      <c r="D38" s="440"/>
      <c r="E38" s="53"/>
      <c r="F38" s="322"/>
      <c r="G38" s="114"/>
    </row>
    <row r="39" spans="1:7" s="33" customFormat="1" ht="17.399999999999999" customHeight="1" thickTop="1" thickBot="1" x14ac:dyDescent="0.2">
      <c r="A39" s="86"/>
      <c r="B39" s="118"/>
      <c r="C39" s="119"/>
      <c r="D39" s="120"/>
      <c r="E39" s="123">
        <f>SUM(E19:E38)</f>
        <v>0</v>
      </c>
      <c r="F39" s="122"/>
      <c r="G39" s="114"/>
    </row>
    <row r="40" spans="1:7" s="33" customFormat="1" ht="29.85" customHeight="1" x14ac:dyDescent="0.15">
      <c r="A40" s="114"/>
      <c r="B40" s="436" t="s">
        <v>152</v>
      </c>
      <c r="C40" s="436"/>
      <c r="D40" s="436"/>
      <c r="E40" s="436"/>
      <c r="F40" s="436"/>
      <c r="G40" s="114"/>
    </row>
  </sheetData>
  <sheetProtection algorithmName="SHA-512" hashValue="h0AELnY1021M2Wv7ANme52h02EIgYK4tOfUYSFaMrOzPV/jaZVtmrALwD2Pfl3TTXFzhnEL3FI643MVmUXeaiA==" saltValue="0GR1SJP3qMRG2YINHuZ5bw==" spinCount="100000" sheet="1" objects="1" scenarios="1"/>
  <mergeCells count="29">
    <mergeCell ref="C27:D27"/>
    <mergeCell ref="C28:D28"/>
    <mergeCell ref="B2:F2"/>
    <mergeCell ref="B16:F16"/>
    <mergeCell ref="C4:D4"/>
    <mergeCell ref="C5:C7"/>
    <mergeCell ref="C8:C10"/>
    <mergeCell ref="C11:C13"/>
    <mergeCell ref="C22:D22"/>
    <mergeCell ref="C23:D23"/>
    <mergeCell ref="C24:D24"/>
    <mergeCell ref="C25:D25"/>
    <mergeCell ref="C26:D26"/>
    <mergeCell ref="A1:G1"/>
    <mergeCell ref="B40:F40"/>
    <mergeCell ref="C36:D36"/>
    <mergeCell ref="C37:D37"/>
    <mergeCell ref="C38:D38"/>
    <mergeCell ref="C30:D30"/>
    <mergeCell ref="C31:D31"/>
    <mergeCell ref="C32:D32"/>
    <mergeCell ref="C33:D33"/>
    <mergeCell ref="C34:D34"/>
    <mergeCell ref="C35:D35"/>
    <mergeCell ref="C29:D29"/>
    <mergeCell ref="C19:D19"/>
    <mergeCell ref="C18:D18"/>
    <mergeCell ref="C20:D20"/>
    <mergeCell ref="C21:D21"/>
  </mergeCells>
  <phoneticPr fontId="13"/>
  <conditionalFormatting sqref="E14">
    <cfRule type="cellIs" dxfId="11" priority="1" stopIfTrue="1" operator="equal">
      <formula>0</formula>
    </cfRule>
  </conditionalFormatting>
  <conditionalFormatting sqref="E39">
    <cfRule type="cellIs" dxfId="10" priority="2" stopIfTrue="1" operator="equal">
      <formula>0</formula>
    </cfRule>
  </conditionalFormatting>
  <pageMargins left="0.7" right="0.7" top="0.75" bottom="0.75" header="0.51180555555555551" footer="0.51180555555555551"/>
  <pageSetup paperSize="9" firstPageNumber="0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681F-BF54-44BD-9EB8-71B9BA66C01D}">
  <sheetPr>
    <pageSetUpPr fitToPage="1"/>
  </sheetPr>
  <dimension ref="A1:Y51"/>
  <sheetViews>
    <sheetView view="pageBreakPreview" zoomScaleNormal="100" zoomScaleSheetLayoutView="100" workbookViewId="0"/>
  </sheetViews>
  <sheetFormatPr defaultColWidth="0" defaultRowHeight="16.2" zeroHeight="1" x14ac:dyDescent="0.15"/>
  <cols>
    <col min="1" max="1" width="4.88671875" customWidth="1"/>
    <col min="2" max="2" width="7.109375" style="26" customWidth="1"/>
    <col min="3" max="3" width="37.109375" style="26" customWidth="1"/>
    <col min="4" max="17" width="14.109375" style="26" customWidth="1"/>
    <col min="18" max="18" width="5.6640625" style="26" customWidth="1"/>
    <col min="19" max="22" width="14.109375" style="26" customWidth="1"/>
    <col min="23" max="23" width="5.88671875" style="26" customWidth="1"/>
    <col min="24" max="24" width="14.109375" style="26" customWidth="1"/>
    <col min="25" max="25" width="4.88671875" style="26" customWidth="1"/>
    <col min="26" max="16384" width="0" style="4" hidden="1"/>
  </cols>
  <sheetData>
    <row r="1" spans="1:25" ht="28.5" customHeight="1" x14ac:dyDescent="0.15">
      <c r="A1" s="125"/>
      <c r="B1" s="126" t="s">
        <v>175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5" ht="5.4" customHeight="1" x14ac:dyDescent="0.15">
      <c r="A2" s="125"/>
      <c r="B2" s="128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5" s="5" customFormat="1" ht="22.65" customHeight="1" x14ac:dyDescent="0.2">
      <c r="A3" s="129"/>
      <c r="B3" s="468" t="s">
        <v>176</v>
      </c>
      <c r="C3" s="468"/>
      <c r="D3" s="469" t="str">
        <f>初期設定!F18</f>
        <v/>
      </c>
      <c r="E3" s="470"/>
      <c r="F3" s="130" t="s">
        <v>177</v>
      </c>
      <c r="G3" s="471" t="s">
        <v>178</v>
      </c>
      <c r="H3" s="471"/>
      <c r="I3" s="472" t="str">
        <f>IFERROR(D3+X50,"")</f>
        <v/>
      </c>
      <c r="J3" s="473"/>
      <c r="K3" s="131" t="s">
        <v>177</v>
      </c>
      <c r="L3" s="127"/>
      <c r="M3" s="127"/>
      <c r="N3" s="127"/>
      <c r="O3" s="127"/>
      <c r="P3" s="127"/>
      <c r="Q3" s="459" t="s">
        <v>153</v>
      </c>
      <c r="R3" s="459"/>
      <c r="S3" s="459"/>
      <c r="T3" s="459"/>
      <c r="U3" s="460" t="s">
        <v>154</v>
      </c>
      <c r="V3" s="460"/>
      <c r="W3" s="460"/>
      <c r="X3" s="460"/>
      <c r="Y3" s="132"/>
    </row>
    <row r="4" spans="1:25" s="5" customFormat="1" ht="22.65" customHeight="1" x14ac:dyDescent="0.2">
      <c r="A4" s="129"/>
      <c r="B4" s="474" t="s">
        <v>179</v>
      </c>
      <c r="C4" s="474"/>
      <c r="D4" s="475" t="str">
        <f>初期設定!F26</f>
        <v/>
      </c>
      <c r="E4" s="476"/>
      <c r="F4" s="133" t="s">
        <v>180</v>
      </c>
      <c r="G4" s="477" t="s">
        <v>181</v>
      </c>
      <c r="H4" s="477"/>
      <c r="I4" s="478" t="str">
        <f>IF(I3&gt;D4,I3-D4,"")</f>
        <v/>
      </c>
      <c r="J4" s="479"/>
      <c r="K4" s="134" t="s">
        <v>180</v>
      </c>
      <c r="L4" s="127"/>
      <c r="M4" s="127"/>
      <c r="N4" s="127"/>
      <c r="O4" s="127"/>
      <c r="P4" s="127"/>
      <c r="Q4" s="461" t="str">
        <f>初期設定!$E$4</f>
        <v>USD(ドル)</v>
      </c>
      <c r="R4" s="461"/>
      <c r="S4" s="462" t="str">
        <f>VLOOKUP(Q4,リスト!$B$1:$C$35,2,)</f>
        <v>$</v>
      </c>
      <c r="T4" s="462"/>
      <c r="U4" s="463" t="str">
        <f>"1"&amp;$S$4&amp;"あたり"</f>
        <v>1$あたり</v>
      </c>
      <c r="V4" s="463"/>
      <c r="W4" s="464">
        <f>初期設定!$F$4</f>
        <v>0</v>
      </c>
      <c r="X4" s="464"/>
      <c r="Y4" s="132"/>
    </row>
    <row r="5" spans="1:25" ht="9.75" customHeight="1" thickBot="1" x14ac:dyDescent="0.2">
      <c r="A5" s="125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</row>
    <row r="6" spans="1:25" s="6" customFormat="1" ht="24" customHeight="1" x14ac:dyDescent="0.15">
      <c r="A6" s="135"/>
      <c r="B6" s="480" t="s">
        <v>182</v>
      </c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1"/>
      <c r="R6" s="136"/>
      <c r="S6" s="454" t="s">
        <v>183</v>
      </c>
      <c r="T6" s="454"/>
      <c r="U6" s="454"/>
      <c r="V6" s="455"/>
      <c r="W6" s="136"/>
      <c r="X6" s="137" t="s">
        <v>184</v>
      </c>
      <c r="Y6" s="136"/>
    </row>
    <row r="7" spans="1:25" s="6" customFormat="1" ht="22.65" customHeight="1" thickBot="1" x14ac:dyDescent="0.2">
      <c r="A7" s="135"/>
      <c r="B7" s="138"/>
      <c r="C7" s="139"/>
      <c r="D7" s="140" t="s">
        <v>185</v>
      </c>
      <c r="E7" s="141" t="s">
        <v>186</v>
      </c>
      <c r="F7" s="141" t="s">
        <v>187</v>
      </c>
      <c r="G7" s="141" t="s">
        <v>188</v>
      </c>
      <c r="H7" s="141" t="s">
        <v>189</v>
      </c>
      <c r="I7" s="141" t="s">
        <v>190</v>
      </c>
      <c r="J7" s="141" t="s">
        <v>191</v>
      </c>
      <c r="K7" s="141" t="s">
        <v>192</v>
      </c>
      <c r="L7" s="141" t="s">
        <v>193</v>
      </c>
      <c r="M7" s="141" t="s">
        <v>194</v>
      </c>
      <c r="N7" s="141" t="s">
        <v>195</v>
      </c>
      <c r="O7" s="142" t="s">
        <v>196</v>
      </c>
      <c r="P7" s="143" t="s">
        <v>197</v>
      </c>
      <c r="Q7" s="144" t="s">
        <v>198</v>
      </c>
      <c r="R7" s="136"/>
      <c r="S7" s="145"/>
      <c r="T7" s="146"/>
      <c r="U7" s="146"/>
      <c r="V7" s="147"/>
      <c r="W7" s="136"/>
      <c r="X7" s="148"/>
      <c r="Y7" s="136"/>
    </row>
    <row r="8" spans="1:25" ht="22.65" customHeight="1" thickTop="1" x14ac:dyDescent="0.15">
      <c r="A8" s="149"/>
      <c r="B8" s="456" t="s">
        <v>199</v>
      </c>
      <c r="C8" s="150" t="str">
        <f>IF(ISBLANK(初期設定!C2)=TRUE,"",初期設定!C2)</f>
        <v>世帯主収入</v>
      </c>
      <c r="D8" s="151">
        <f>Jan.!$D5*初期設定!$F$4</f>
        <v>0</v>
      </c>
      <c r="E8" s="152">
        <f>Feb.!$D5*初期設定!$F$4</f>
        <v>0</v>
      </c>
      <c r="F8" s="152">
        <f>Mar.!$D5*初期設定!$F$4</f>
        <v>0</v>
      </c>
      <c r="G8" s="152">
        <f>Apr.!$D5*初期設定!$F$4</f>
        <v>0</v>
      </c>
      <c r="H8" s="152">
        <f>May!$D5*初期設定!$F$4</f>
        <v>0</v>
      </c>
      <c r="I8" s="152">
        <f>Jun.!$D5*初期設定!$F$4</f>
        <v>0</v>
      </c>
      <c r="J8" s="152">
        <f>Jul.!$D5*初期設定!$F$4</f>
        <v>0</v>
      </c>
      <c r="K8" s="152">
        <f>Aug.!$D5*初期設定!$F$4</f>
        <v>0</v>
      </c>
      <c r="L8" s="152">
        <f>Sep.!$D5*初期設定!$F$4</f>
        <v>0</v>
      </c>
      <c r="M8" s="152">
        <f>Oct.!$D5*初期設定!$F$4</f>
        <v>0</v>
      </c>
      <c r="N8" s="152">
        <f>Nov.!$D5*初期設定!$F$4</f>
        <v>0</v>
      </c>
      <c r="O8" s="153">
        <f>Dec.!$D5*初期設定!$F$4</f>
        <v>0</v>
      </c>
      <c r="P8" s="154">
        <f>IF(COUNTA(D8:O8)&gt;0,SUM(D8:O8),0)</f>
        <v>0</v>
      </c>
      <c r="Q8" s="155">
        <f>IF(COUNTIF($D$50:$O$50,"&lt;&gt;0")&lt;&gt;0,P8/COUNTIF($D$50:$O$50,"&lt;&gt;0"),0)</f>
        <v>0</v>
      </c>
      <c r="R8" s="127"/>
      <c r="S8" s="156" t="s">
        <v>200</v>
      </c>
      <c r="T8" s="157">
        <f>ボーナス等の臨時収支!E5*初期設定!$F$4</f>
        <v>0</v>
      </c>
      <c r="U8" s="157">
        <f>ボーナス等の臨時収支!E6*初期設定!$F$4</f>
        <v>0</v>
      </c>
      <c r="V8" s="153">
        <f>ボーナス等の臨時収支!E7*初期設定!$F$4</f>
        <v>0</v>
      </c>
      <c r="W8" s="127"/>
      <c r="X8" s="155">
        <f t="shared" ref="X8:X13" si="0">SUM(D8:O8)+SUM(T8:V8)</f>
        <v>0</v>
      </c>
      <c r="Y8" s="127"/>
    </row>
    <row r="9" spans="1:25" ht="22.65" customHeight="1" x14ac:dyDescent="0.15">
      <c r="A9" s="149"/>
      <c r="B9" s="457"/>
      <c r="C9" s="158" t="str">
        <f>IF(ISBLANK(初期設定!C3)=TRUE,"",初期設定!C3)</f>
        <v>配偶者収入</v>
      </c>
      <c r="D9" s="159">
        <f>Jan.!$D6*初期設定!$F$4</f>
        <v>0</v>
      </c>
      <c r="E9" s="159">
        <f>Feb.!$D6*初期設定!$F$4</f>
        <v>0</v>
      </c>
      <c r="F9" s="159">
        <f>Mar.!$D6*初期設定!$F$4</f>
        <v>0</v>
      </c>
      <c r="G9" s="159">
        <f>Apr.!$D6*初期設定!$F$4</f>
        <v>0</v>
      </c>
      <c r="H9" s="159">
        <f>May!$D6*初期設定!$F$4</f>
        <v>0</v>
      </c>
      <c r="I9" s="159">
        <f>Jun.!$D6*初期設定!$F$4</f>
        <v>0</v>
      </c>
      <c r="J9" s="159">
        <f>Jul.!$D6*初期設定!$F$4</f>
        <v>0</v>
      </c>
      <c r="K9" s="159">
        <f>Aug.!$D6*初期設定!$F$4</f>
        <v>0</v>
      </c>
      <c r="L9" s="159">
        <f>Sep.!$D6*初期設定!$F$4</f>
        <v>0</v>
      </c>
      <c r="M9" s="159">
        <f>Oct.!$D6*初期設定!$F$4</f>
        <v>0</v>
      </c>
      <c r="N9" s="159">
        <f>Nov.!$D6*初期設定!$F$4</f>
        <v>0</v>
      </c>
      <c r="O9" s="160">
        <f>Dec.!$D6*初期設定!$F$4</f>
        <v>0</v>
      </c>
      <c r="P9" s="154">
        <f t="shared" ref="P9:P49" si="1">IF(COUNTA(D9:O9)&gt;0,SUM(D9:O9),0)</f>
        <v>0</v>
      </c>
      <c r="Q9" s="155">
        <f t="shared" ref="Q9:Q49" si="2">IF(COUNTIF($D$50:$O$50,"&lt;&gt;0")&lt;&gt;0,P9/COUNTIF($D$50:$O$50,"&lt;&gt;0"),0)</f>
        <v>0</v>
      </c>
      <c r="R9" s="127"/>
      <c r="S9" s="161" t="s">
        <v>201</v>
      </c>
      <c r="T9" s="162">
        <f>ボーナス等の臨時収支!E8*初期設定!$F$4</f>
        <v>0</v>
      </c>
      <c r="U9" s="162">
        <f>ボーナス等の臨時収支!E9*初期設定!$F$4</f>
        <v>0</v>
      </c>
      <c r="V9" s="160">
        <f>ボーナス等の臨時収支!E10*初期設定!$F$4</f>
        <v>0</v>
      </c>
      <c r="W9" s="127"/>
      <c r="X9" s="163">
        <f t="shared" si="0"/>
        <v>0</v>
      </c>
      <c r="Y9" s="127"/>
    </row>
    <row r="10" spans="1:25" ht="22.65" customHeight="1" x14ac:dyDescent="0.15">
      <c r="A10" s="149"/>
      <c r="B10" s="457"/>
      <c r="C10" s="158" t="str">
        <f>IF(ISBLANK(初期設定!C4)=TRUE,"",初期設定!C4)</f>
        <v/>
      </c>
      <c r="D10" s="159">
        <f>Jan.!$D7*初期設定!$F$4</f>
        <v>0</v>
      </c>
      <c r="E10" s="159">
        <f>Feb.!$D7*初期設定!$F$4</f>
        <v>0</v>
      </c>
      <c r="F10" s="159">
        <f>Mar.!$D7*初期設定!$F$4</f>
        <v>0</v>
      </c>
      <c r="G10" s="159">
        <f>Apr.!$D7*初期設定!$F$4</f>
        <v>0</v>
      </c>
      <c r="H10" s="159">
        <f>May!$D7*初期設定!$F$4</f>
        <v>0</v>
      </c>
      <c r="I10" s="159">
        <f>Jun.!$D7*初期設定!$F$4</f>
        <v>0</v>
      </c>
      <c r="J10" s="159">
        <f>Jul.!$D7*初期設定!$F$4</f>
        <v>0</v>
      </c>
      <c r="K10" s="159">
        <f>Aug.!$D7*初期設定!$F$4</f>
        <v>0</v>
      </c>
      <c r="L10" s="159">
        <f>Sep.!$D7*初期設定!$F$4</f>
        <v>0</v>
      </c>
      <c r="M10" s="159">
        <f>Oct.!$D7*初期設定!$F$4</f>
        <v>0</v>
      </c>
      <c r="N10" s="159">
        <f>Nov.!$D7*初期設定!$F$4</f>
        <v>0</v>
      </c>
      <c r="O10" s="160">
        <f>Dec.!$D7*初期設定!$F$4</f>
        <v>0</v>
      </c>
      <c r="P10" s="154">
        <f t="shared" si="1"/>
        <v>0</v>
      </c>
      <c r="Q10" s="155">
        <f t="shared" si="2"/>
        <v>0</v>
      </c>
      <c r="R10" s="127"/>
      <c r="S10" s="161" t="str">
        <f>IF(ISBLANK(ボーナス等の臨時収支!D11)=TRUE,"",ボーナス等の臨時収支!D11)</f>
        <v/>
      </c>
      <c r="T10" s="162">
        <f>ボーナス等の臨時収支!E11*初期設定!$F$4</f>
        <v>0</v>
      </c>
      <c r="U10" s="164"/>
      <c r="V10" s="165"/>
      <c r="W10" s="127"/>
      <c r="X10" s="163">
        <f t="shared" si="0"/>
        <v>0</v>
      </c>
      <c r="Y10" s="127"/>
    </row>
    <row r="11" spans="1:25" ht="22.65" customHeight="1" x14ac:dyDescent="0.15">
      <c r="A11" s="149"/>
      <c r="B11" s="457"/>
      <c r="C11" s="158" t="str">
        <f>IF(ISBLANK(初期設定!C5)=TRUE,"",初期設定!C5)</f>
        <v/>
      </c>
      <c r="D11" s="159">
        <f>Jan.!$D8*初期設定!$F$4</f>
        <v>0</v>
      </c>
      <c r="E11" s="159">
        <f>Feb.!$D8*初期設定!$F$4</f>
        <v>0</v>
      </c>
      <c r="F11" s="159">
        <f>Mar.!$D8*初期設定!$F$4</f>
        <v>0</v>
      </c>
      <c r="G11" s="159">
        <f>Apr.!$D8*初期設定!$F$4</f>
        <v>0</v>
      </c>
      <c r="H11" s="159">
        <f>May!$D8*初期設定!$F$4</f>
        <v>0</v>
      </c>
      <c r="I11" s="159">
        <f>Jun.!$D8*初期設定!$F$4</f>
        <v>0</v>
      </c>
      <c r="J11" s="159">
        <f>Jul.!$D8*初期設定!$F$4</f>
        <v>0</v>
      </c>
      <c r="K11" s="159">
        <f>Aug.!$D8*初期設定!$F$4</f>
        <v>0</v>
      </c>
      <c r="L11" s="159">
        <f>Sep.!$D8*初期設定!$F$4</f>
        <v>0</v>
      </c>
      <c r="M11" s="159">
        <f>Oct.!$D8*初期設定!$F$4</f>
        <v>0</v>
      </c>
      <c r="N11" s="159">
        <f>Nov.!$D8*初期設定!$F$4</f>
        <v>0</v>
      </c>
      <c r="O11" s="160">
        <f>Dec.!$D8*初期設定!$F$4</f>
        <v>0</v>
      </c>
      <c r="P11" s="154">
        <f t="shared" si="1"/>
        <v>0</v>
      </c>
      <c r="Q11" s="155">
        <f t="shared" si="2"/>
        <v>0</v>
      </c>
      <c r="R11" s="127"/>
      <c r="S11" s="161" t="str">
        <f>IF(ISBLANK(ボーナス等の臨時収支!D12)=TRUE,"",ボーナス等の臨時収支!D12)</f>
        <v/>
      </c>
      <c r="T11" s="162">
        <f>ボーナス等の臨時収支!E12*初期設定!$F$4</f>
        <v>0</v>
      </c>
      <c r="U11" s="164"/>
      <c r="V11" s="165"/>
      <c r="W11" s="127"/>
      <c r="X11" s="163">
        <f t="shared" si="0"/>
        <v>0</v>
      </c>
      <c r="Y11" s="127"/>
    </row>
    <row r="12" spans="1:25" ht="22.65" customHeight="1" x14ac:dyDescent="0.15">
      <c r="A12" s="149"/>
      <c r="B12" s="457"/>
      <c r="C12" s="158" t="str">
        <f>IF(ISBLANK(初期設定!C6)=TRUE,"",初期設定!C6)</f>
        <v/>
      </c>
      <c r="D12" s="159">
        <f>Jan.!$D9*初期設定!$F$4</f>
        <v>0</v>
      </c>
      <c r="E12" s="159">
        <f>Feb.!$D9*初期設定!$F$4</f>
        <v>0</v>
      </c>
      <c r="F12" s="159">
        <f>Mar.!$D9*初期設定!$F$4</f>
        <v>0</v>
      </c>
      <c r="G12" s="159">
        <f>Apr.!$D9*初期設定!$F$4</f>
        <v>0</v>
      </c>
      <c r="H12" s="159">
        <f>May!$D9*初期設定!$F$4</f>
        <v>0</v>
      </c>
      <c r="I12" s="159">
        <f>Jun.!$D9*初期設定!$F$4</f>
        <v>0</v>
      </c>
      <c r="J12" s="159">
        <f>Jul.!$D9*初期設定!$F$4</f>
        <v>0</v>
      </c>
      <c r="K12" s="159">
        <f>Aug.!$D9*初期設定!$F$4</f>
        <v>0</v>
      </c>
      <c r="L12" s="159">
        <f>Sep.!$D9*初期設定!$F$4</f>
        <v>0</v>
      </c>
      <c r="M12" s="159">
        <f>Oct.!$D9*初期設定!$F$4</f>
        <v>0</v>
      </c>
      <c r="N12" s="159">
        <f>Nov.!$D9*初期設定!$F$4</f>
        <v>0</v>
      </c>
      <c r="O12" s="160">
        <f>Dec.!$D9*初期設定!$F$4</f>
        <v>0</v>
      </c>
      <c r="P12" s="154">
        <f t="shared" si="1"/>
        <v>0</v>
      </c>
      <c r="Q12" s="155">
        <f t="shared" si="2"/>
        <v>0</v>
      </c>
      <c r="R12" s="127"/>
      <c r="S12" s="161" t="str">
        <f>IF(ISBLANK(ボーナス等の臨時収支!D13)=TRUE,"",ボーナス等の臨時収支!D13)</f>
        <v/>
      </c>
      <c r="T12" s="162">
        <f>ボーナス等の臨時収支!E13*初期設定!$F$4</f>
        <v>0</v>
      </c>
      <c r="U12" s="164"/>
      <c r="V12" s="165"/>
      <c r="W12" s="127"/>
      <c r="X12" s="163">
        <f t="shared" si="0"/>
        <v>0</v>
      </c>
      <c r="Y12" s="127"/>
    </row>
    <row r="13" spans="1:25" ht="22.65" customHeight="1" thickBot="1" x14ac:dyDescent="0.2">
      <c r="A13" s="149"/>
      <c r="B13" s="458"/>
      <c r="C13" s="166" t="s">
        <v>202</v>
      </c>
      <c r="D13" s="167">
        <f t="shared" ref="D13:O13" si="3">SUM(D8:D12)</f>
        <v>0</v>
      </c>
      <c r="E13" s="167">
        <f t="shared" si="3"/>
        <v>0</v>
      </c>
      <c r="F13" s="167">
        <f t="shared" si="3"/>
        <v>0</v>
      </c>
      <c r="G13" s="167">
        <f t="shared" si="3"/>
        <v>0</v>
      </c>
      <c r="H13" s="167">
        <f t="shared" si="3"/>
        <v>0</v>
      </c>
      <c r="I13" s="167">
        <f t="shared" si="3"/>
        <v>0</v>
      </c>
      <c r="J13" s="167">
        <f t="shared" si="3"/>
        <v>0</v>
      </c>
      <c r="K13" s="167">
        <f t="shared" si="3"/>
        <v>0</v>
      </c>
      <c r="L13" s="167">
        <f t="shared" si="3"/>
        <v>0</v>
      </c>
      <c r="M13" s="167">
        <f t="shared" si="3"/>
        <v>0</v>
      </c>
      <c r="N13" s="167">
        <f t="shared" si="3"/>
        <v>0</v>
      </c>
      <c r="O13" s="168">
        <f t="shared" si="3"/>
        <v>0</v>
      </c>
      <c r="P13" s="169">
        <f t="shared" si="1"/>
        <v>0</v>
      </c>
      <c r="Q13" s="170">
        <f t="shared" si="2"/>
        <v>0</v>
      </c>
      <c r="R13" s="127"/>
      <c r="S13" s="171" t="s">
        <v>203</v>
      </c>
      <c r="T13" s="172">
        <f t="shared" ref="T13" si="4">SUM(T8:T12)</f>
        <v>0</v>
      </c>
      <c r="U13" s="172">
        <f>SUM(U8:U12)</f>
        <v>0</v>
      </c>
      <c r="V13" s="168">
        <f>SUM(V8:V12)</f>
        <v>0</v>
      </c>
      <c r="W13" s="127"/>
      <c r="X13" s="173">
        <f t="shared" si="0"/>
        <v>0</v>
      </c>
      <c r="Y13" s="127"/>
    </row>
    <row r="14" spans="1:25" ht="22.65" customHeight="1" x14ac:dyDescent="0.15">
      <c r="A14" s="149"/>
      <c r="B14" s="465" t="s">
        <v>204</v>
      </c>
      <c r="C14" s="174" t="str">
        <f>IF(ISBLANK(初期設定!C8)=TRUE,"",初期設定!C8)</f>
        <v>食費</v>
      </c>
      <c r="D14" s="175">
        <f>Jan.!$D13*初期設定!$F$4</f>
        <v>0</v>
      </c>
      <c r="E14" s="176">
        <f>Feb.!$D13*初期設定!$F$4</f>
        <v>0</v>
      </c>
      <c r="F14" s="176">
        <f>Mar.!$D13*初期設定!$F$4</f>
        <v>0</v>
      </c>
      <c r="G14" s="176">
        <f>Apr.!$D13*初期設定!$F$4</f>
        <v>0</v>
      </c>
      <c r="H14" s="176">
        <f>May!$D13*初期設定!$F$4</f>
        <v>0</v>
      </c>
      <c r="I14" s="176">
        <f>Jun.!$D13*初期設定!$F$4</f>
        <v>0</v>
      </c>
      <c r="J14" s="176">
        <f>Jul.!$D13*初期設定!$F$4</f>
        <v>0</v>
      </c>
      <c r="K14" s="176">
        <f>Aug.!$D13*初期設定!$F$4</f>
        <v>0</v>
      </c>
      <c r="L14" s="176">
        <f>Sep.!$D13*初期設定!$F$4</f>
        <v>0</v>
      </c>
      <c r="M14" s="176">
        <f>Oct.!$D13*初期設定!$F$4</f>
        <v>0</v>
      </c>
      <c r="N14" s="176">
        <f>Nov.!$D13*初期設定!$F$4</f>
        <v>0</v>
      </c>
      <c r="O14" s="177">
        <f>Dec.!$D13*初期設定!$F$4</f>
        <v>0</v>
      </c>
      <c r="P14" s="178">
        <f t="shared" si="1"/>
        <v>0</v>
      </c>
      <c r="Q14" s="155">
        <f t="shared" si="2"/>
        <v>0</v>
      </c>
      <c r="R14" s="127"/>
      <c r="S14" s="179" t="str">
        <f>IF(ISBLANK(ボーナス等の臨時収支!C19)=TRUE,"",ボーナス等の臨時収支!C19)</f>
        <v/>
      </c>
      <c r="T14" s="175" t="str">
        <f>IF(ISBLANK(ボーナス等の臨時収支!E19)=TRUE,"",ボーナス等の臨時収支!E19*初期設定!$F$4)</f>
        <v/>
      </c>
      <c r="U14" s="180"/>
      <c r="V14" s="181"/>
      <c r="W14" s="127"/>
      <c r="X14" s="182"/>
      <c r="Y14" s="127"/>
    </row>
    <row r="15" spans="1:25" ht="22.65" customHeight="1" x14ac:dyDescent="0.15">
      <c r="A15" s="149"/>
      <c r="B15" s="466"/>
      <c r="C15" s="183" t="str">
        <f>IF(ISBLANK(初期設定!C9)=TRUE,"",初期設定!C9)</f>
        <v>外食費</v>
      </c>
      <c r="D15" s="162">
        <f>Jan.!$D14*初期設定!$F$4</f>
        <v>0</v>
      </c>
      <c r="E15" s="159">
        <f>Feb.!$D14*初期設定!$F$4</f>
        <v>0</v>
      </c>
      <c r="F15" s="159">
        <f>Mar.!$D14*初期設定!$F$4</f>
        <v>0</v>
      </c>
      <c r="G15" s="159">
        <f>Apr.!$D14*初期設定!$F$4</f>
        <v>0</v>
      </c>
      <c r="H15" s="159">
        <f>May!$D14*初期設定!$F$4</f>
        <v>0</v>
      </c>
      <c r="I15" s="159">
        <f>Jun.!$D14*初期設定!$F$4</f>
        <v>0</v>
      </c>
      <c r="J15" s="159">
        <f>Jul.!$D14*初期設定!$F$4</f>
        <v>0</v>
      </c>
      <c r="K15" s="159">
        <f>Aug.!$D14*初期設定!$F$4</f>
        <v>0</v>
      </c>
      <c r="L15" s="159">
        <f>Sep.!$D14*初期設定!$F$4</f>
        <v>0</v>
      </c>
      <c r="M15" s="159">
        <f>Oct.!$D14*初期設定!$F$4</f>
        <v>0</v>
      </c>
      <c r="N15" s="159">
        <f>Nov.!$D14*初期設定!$F$4</f>
        <v>0</v>
      </c>
      <c r="O15" s="160">
        <f>Dec.!$D14*初期設定!$F$4</f>
        <v>0</v>
      </c>
      <c r="P15" s="184">
        <f t="shared" si="1"/>
        <v>0</v>
      </c>
      <c r="Q15" s="155">
        <f t="shared" si="2"/>
        <v>0</v>
      </c>
      <c r="R15" s="127"/>
      <c r="S15" s="161" t="str">
        <f>IF(ISBLANK(ボーナス等の臨時収支!C20)=TRUE,"",ボーナス等の臨時収支!C20)</f>
        <v/>
      </c>
      <c r="T15" s="162" t="str">
        <f>IF(ISBLANK(ボーナス等の臨時収支!E20)=TRUE,"",ボーナス等の臨時収支!E20*初期設定!$F$4)</f>
        <v/>
      </c>
      <c r="U15" s="164"/>
      <c r="V15" s="165"/>
      <c r="W15" s="127"/>
      <c r="X15" s="185"/>
      <c r="Y15" s="127"/>
    </row>
    <row r="16" spans="1:25" ht="22.65" customHeight="1" x14ac:dyDescent="0.15">
      <c r="A16" s="149"/>
      <c r="B16" s="466"/>
      <c r="C16" s="183" t="str">
        <f>IF(ISBLANK(初期設定!C10)=TRUE,"",初期設定!C10)</f>
        <v>電気代</v>
      </c>
      <c r="D16" s="162">
        <f>Jan.!$D15*初期設定!$F$4</f>
        <v>0</v>
      </c>
      <c r="E16" s="159">
        <f>Feb.!$D15*初期設定!$F$4</f>
        <v>0</v>
      </c>
      <c r="F16" s="159">
        <f>Mar.!$D15*初期設定!$F$4</f>
        <v>0</v>
      </c>
      <c r="G16" s="159">
        <f>Apr.!$D15*初期設定!$F$4</f>
        <v>0</v>
      </c>
      <c r="H16" s="159">
        <f>May!$D15*初期設定!$F$4</f>
        <v>0</v>
      </c>
      <c r="I16" s="159">
        <f>Jun.!$D15*初期設定!$F$4</f>
        <v>0</v>
      </c>
      <c r="J16" s="159">
        <f>Jul.!$D15*初期設定!$F$4</f>
        <v>0</v>
      </c>
      <c r="K16" s="159">
        <f>Aug.!$D15*初期設定!$F$4</f>
        <v>0</v>
      </c>
      <c r="L16" s="159">
        <f>Sep.!$D15*初期設定!$F$4</f>
        <v>0</v>
      </c>
      <c r="M16" s="159">
        <f>Oct.!$D15*初期設定!$F$4</f>
        <v>0</v>
      </c>
      <c r="N16" s="159">
        <f>Nov.!$D15*初期設定!$F$4</f>
        <v>0</v>
      </c>
      <c r="O16" s="160">
        <f>Dec.!$D15*初期設定!$F$4</f>
        <v>0</v>
      </c>
      <c r="P16" s="184">
        <f t="shared" si="1"/>
        <v>0</v>
      </c>
      <c r="Q16" s="155">
        <f t="shared" si="2"/>
        <v>0</v>
      </c>
      <c r="R16" s="127"/>
      <c r="S16" s="161" t="str">
        <f>IF(ISBLANK(ボーナス等の臨時収支!C21)=TRUE,"",ボーナス等の臨時収支!C21)</f>
        <v/>
      </c>
      <c r="T16" s="162" t="str">
        <f>IF(ISBLANK(ボーナス等の臨時収支!E21)=TRUE,"",ボーナス等の臨時収支!E21*初期設定!$F$4)</f>
        <v/>
      </c>
      <c r="U16" s="164"/>
      <c r="V16" s="165"/>
      <c r="W16" s="127"/>
      <c r="X16" s="185"/>
      <c r="Y16" s="127"/>
    </row>
    <row r="17" spans="1:25" ht="22.65" customHeight="1" x14ac:dyDescent="0.15">
      <c r="A17" s="149"/>
      <c r="B17" s="466"/>
      <c r="C17" s="183" t="str">
        <f>IF(ISBLANK(初期設定!C11)=TRUE,"",初期設定!C11)</f>
        <v>水道代</v>
      </c>
      <c r="D17" s="162">
        <f>Jan.!$D16*初期設定!$F$4</f>
        <v>0</v>
      </c>
      <c r="E17" s="159">
        <f>Feb.!$D16*初期設定!$F$4</f>
        <v>0</v>
      </c>
      <c r="F17" s="159">
        <f>Mar.!$D16*初期設定!$F$4</f>
        <v>0</v>
      </c>
      <c r="G17" s="159">
        <f>Apr.!$D16*初期設定!$F$4</f>
        <v>0</v>
      </c>
      <c r="H17" s="159">
        <f>May!$D16*初期設定!$F$4</f>
        <v>0</v>
      </c>
      <c r="I17" s="159">
        <f>Jun.!$D16*初期設定!$F$4</f>
        <v>0</v>
      </c>
      <c r="J17" s="159">
        <f>Jul.!$D16*初期設定!$F$4</f>
        <v>0</v>
      </c>
      <c r="K17" s="159">
        <f>Aug.!$D16*初期設定!$F$4</f>
        <v>0</v>
      </c>
      <c r="L17" s="159">
        <f>Sep.!$D16*初期設定!$F$4</f>
        <v>0</v>
      </c>
      <c r="M17" s="159">
        <f>Oct.!$D16*初期設定!$F$4</f>
        <v>0</v>
      </c>
      <c r="N17" s="159">
        <f>Nov.!$D16*初期設定!$F$4</f>
        <v>0</v>
      </c>
      <c r="O17" s="160">
        <f>Dec.!$D16*初期設定!$F$4</f>
        <v>0</v>
      </c>
      <c r="P17" s="184">
        <f t="shared" si="1"/>
        <v>0</v>
      </c>
      <c r="Q17" s="155">
        <f t="shared" si="2"/>
        <v>0</v>
      </c>
      <c r="R17" s="127"/>
      <c r="S17" s="161" t="str">
        <f>IF(ISBLANK(ボーナス等の臨時収支!C22)=TRUE,"",ボーナス等の臨時収支!C22)</f>
        <v/>
      </c>
      <c r="T17" s="162" t="str">
        <f>IF(ISBLANK(ボーナス等の臨時収支!E22)=TRUE,"",ボーナス等の臨時収支!E22*初期設定!$F$4)</f>
        <v/>
      </c>
      <c r="U17" s="164"/>
      <c r="V17" s="165"/>
      <c r="W17" s="127"/>
      <c r="X17" s="185"/>
      <c r="Y17" s="127"/>
    </row>
    <row r="18" spans="1:25" ht="22.65" customHeight="1" x14ac:dyDescent="0.15">
      <c r="A18" s="149"/>
      <c r="B18" s="466"/>
      <c r="C18" s="183" t="str">
        <f>IF(ISBLANK(初期設定!C12)=TRUE,"",初期設定!C12)</f>
        <v>ガス代</v>
      </c>
      <c r="D18" s="162">
        <f>Jan.!$D17*初期設定!$F$4</f>
        <v>0</v>
      </c>
      <c r="E18" s="159">
        <f>Feb.!$D17*初期設定!$F$4</f>
        <v>0</v>
      </c>
      <c r="F18" s="159">
        <f>Mar.!$D17*初期設定!$F$4</f>
        <v>0</v>
      </c>
      <c r="G18" s="159">
        <f>Apr.!$D17*初期設定!$F$4</f>
        <v>0</v>
      </c>
      <c r="H18" s="159">
        <f>May!$D17*初期設定!$F$4</f>
        <v>0</v>
      </c>
      <c r="I18" s="159">
        <f>Jun.!$D17*初期設定!$F$4</f>
        <v>0</v>
      </c>
      <c r="J18" s="159">
        <f>Jul.!$D17*初期設定!$F$4</f>
        <v>0</v>
      </c>
      <c r="K18" s="159">
        <f>Aug.!$D17*初期設定!$F$4</f>
        <v>0</v>
      </c>
      <c r="L18" s="159">
        <f>Sep.!$D17*初期設定!$F$4</f>
        <v>0</v>
      </c>
      <c r="M18" s="159">
        <f>Oct.!$D17*初期設定!$F$4</f>
        <v>0</v>
      </c>
      <c r="N18" s="159">
        <f>Nov.!$D17*初期設定!$F$4</f>
        <v>0</v>
      </c>
      <c r="O18" s="160">
        <f>Dec.!$D17*初期設定!$F$4</f>
        <v>0</v>
      </c>
      <c r="P18" s="184">
        <f t="shared" si="1"/>
        <v>0</v>
      </c>
      <c r="Q18" s="155">
        <f t="shared" si="2"/>
        <v>0</v>
      </c>
      <c r="R18" s="127"/>
      <c r="S18" s="161" t="str">
        <f>IF(ISBLANK(ボーナス等の臨時収支!C23)=TRUE,"",ボーナス等の臨時収支!C23)</f>
        <v/>
      </c>
      <c r="T18" s="162" t="str">
        <f>IF(ISBLANK(ボーナス等の臨時収支!E23)=TRUE,"",ボーナス等の臨時収支!E23*初期設定!$F$4)</f>
        <v/>
      </c>
      <c r="U18" s="164"/>
      <c r="V18" s="165"/>
      <c r="W18" s="127"/>
      <c r="X18" s="185"/>
      <c r="Y18" s="127"/>
    </row>
    <row r="19" spans="1:25" ht="22.65" customHeight="1" x14ac:dyDescent="0.15">
      <c r="A19" s="149"/>
      <c r="B19" s="466"/>
      <c r="C19" s="183" t="str">
        <f>IF(ISBLANK(初期設定!C13)=TRUE,"",初期設定!C13)</f>
        <v>新聞(NHK・ケーブルTV等)</v>
      </c>
      <c r="D19" s="162">
        <f>Jan.!$D18*初期設定!$F$4</f>
        <v>0</v>
      </c>
      <c r="E19" s="159">
        <f>Feb.!$D18*初期設定!$F$4</f>
        <v>0</v>
      </c>
      <c r="F19" s="159">
        <f>Mar.!$D18*初期設定!$F$4</f>
        <v>0</v>
      </c>
      <c r="G19" s="159">
        <f>Apr.!$D18*初期設定!$F$4</f>
        <v>0</v>
      </c>
      <c r="H19" s="159">
        <f>May!$D18*初期設定!$F$4</f>
        <v>0</v>
      </c>
      <c r="I19" s="159">
        <f>Jun.!$D18*初期設定!$F$4</f>
        <v>0</v>
      </c>
      <c r="J19" s="159">
        <f>Jul.!$D18*初期設定!$F$4</f>
        <v>0</v>
      </c>
      <c r="K19" s="159">
        <f>Aug.!$D18*初期設定!$F$4</f>
        <v>0</v>
      </c>
      <c r="L19" s="159">
        <f>Sep.!$D18*初期設定!$F$4</f>
        <v>0</v>
      </c>
      <c r="M19" s="159">
        <f>Oct.!$D18*初期設定!$F$4</f>
        <v>0</v>
      </c>
      <c r="N19" s="159">
        <f>Nov.!$D18*初期設定!$F$4</f>
        <v>0</v>
      </c>
      <c r="O19" s="160">
        <f>Dec.!$D18*初期設定!$F$4</f>
        <v>0</v>
      </c>
      <c r="P19" s="184">
        <f t="shared" si="1"/>
        <v>0</v>
      </c>
      <c r="Q19" s="155">
        <f t="shared" si="2"/>
        <v>0</v>
      </c>
      <c r="R19" s="127"/>
      <c r="S19" s="161" t="str">
        <f>IF(ISBLANK(ボーナス等の臨時収支!C24)=TRUE,"",ボーナス等の臨時収支!C24)</f>
        <v/>
      </c>
      <c r="T19" s="162" t="str">
        <f>IF(ISBLANK(ボーナス等の臨時収支!E24)=TRUE,"",ボーナス等の臨時収支!E24*初期設定!$F$4)</f>
        <v/>
      </c>
      <c r="U19" s="164"/>
      <c r="V19" s="165"/>
      <c r="W19" s="127"/>
      <c r="X19" s="185"/>
      <c r="Y19" s="127"/>
    </row>
    <row r="20" spans="1:25" ht="22.65" customHeight="1" x14ac:dyDescent="0.15">
      <c r="A20" s="149"/>
      <c r="B20" s="466"/>
      <c r="C20" s="183" t="str">
        <f>IF(ISBLANK(初期設定!C14)=TRUE,"",初期設定!C14)</f>
        <v>通信費（固定電話）</v>
      </c>
      <c r="D20" s="162">
        <f>Jan.!$D19*初期設定!$F$4</f>
        <v>0</v>
      </c>
      <c r="E20" s="159">
        <f>Feb.!$D19*初期設定!$F$4</f>
        <v>0</v>
      </c>
      <c r="F20" s="159">
        <f>Mar.!$D19*初期設定!$F$4</f>
        <v>0</v>
      </c>
      <c r="G20" s="159">
        <f>Apr.!$D19*初期設定!$F$4</f>
        <v>0</v>
      </c>
      <c r="H20" s="159">
        <f>May!$D19*初期設定!$F$4</f>
        <v>0</v>
      </c>
      <c r="I20" s="159">
        <f>Jun.!$D19*初期設定!$F$4</f>
        <v>0</v>
      </c>
      <c r="J20" s="159">
        <f>Jul.!$D19*初期設定!$F$4</f>
        <v>0</v>
      </c>
      <c r="K20" s="159">
        <f>Aug.!$D19*初期設定!$F$4</f>
        <v>0</v>
      </c>
      <c r="L20" s="159">
        <f>Sep.!$D19*初期設定!$F$4</f>
        <v>0</v>
      </c>
      <c r="M20" s="159">
        <f>Oct.!$D19*初期設定!$F$4</f>
        <v>0</v>
      </c>
      <c r="N20" s="159">
        <f>Nov.!$D19*初期設定!$F$4</f>
        <v>0</v>
      </c>
      <c r="O20" s="160">
        <f>Dec.!$D19*初期設定!$F$4</f>
        <v>0</v>
      </c>
      <c r="P20" s="184">
        <f t="shared" si="1"/>
        <v>0</v>
      </c>
      <c r="Q20" s="155">
        <f t="shared" si="2"/>
        <v>0</v>
      </c>
      <c r="R20" s="127"/>
      <c r="S20" s="161" t="str">
        <f>IF(ISBLANK(ボーナス等の臨時収支!C25)=TRUE,"",ボーナス等の臨時収支!C25)</f>
        <v/>
      </c>
      <c r="T20" s="162" t="str">
        <f>IF(ISBLANK(ボーナス等の臨時収支!E25)=TRUE,"",ボーナス等の臨時収支!E25*初期設定!$F$4)</f>
        <v/>
      </c>
      <c r="U20" s="164"/>
      <c r="V20" s="165"/>
      <c r="W20" s="127"/>
      <c r="X20" s="185"/>
      <c r="Y20" s="127"/>
    </row>
    <row r="21" spans="1:25" ht="22.65" customHeight="1" x14ac:dyDescent="0.15">
      <c r="A21" s="149"/>
      <c r="B21" s="466"/>
      <c r="C21" s="183" t="str">
        <f>IF(ISBLANK(初期設定!C15)=TRUE,"",初期設定!C15)</f>
        <v>通信費（携帯）</v>
      </c>
      <c r="D21" s="162">
        <f>Jan.!$D20*初期設定!$F$4</f>
        <v>0</v>
      </c>
      <c r="E21" s="159">
        <f>Feb.!$D20*初期設定!$F$4</f>
        <v>0</v>
      </c>
      <c r="F21" s="159">
        <f>Mar.!$D20*初期設定!$F$4</f>
        <v>0</v>
      </c>
      <c r="G21" s="159">
        <f>Apr.!$D20*初期設定!$F$4</f>
        <v>0</v>
      </c>
      <c r="H21" s="159">
        <f>May!$D20*初期設定!$F$4</f>
        <v>0</v>
      </c>
      <c r="I21" s="159">
        <f>Jun.!$D20*初期設定!$F$4</f>
        <v>0</v>
      </c>
      <c r="J21" s="159">
        <f>Jul.!$D20*初期設定!$F$4</f>
        <v>0</v>
      </c>
      <c r="K21" s="159">
        <f>Aug.!$D20*初期設定!$F$4</f>
        <v>0</v>
      </c>
      <c r="L21" s="159">
        <f>Sep.!$D20*初期設定!$F$4</f>
        <v>0</v>
      </c>
      <c r="M21" s="159">
        <f>Oct.!$D20*初期設定!$F$4</f>
        <v>0</v>
      </c>
      <c r="N21" s="159">
        <f>Nov.!$D20*初期設定!$F$4</f>
        <v>0</v>
      </c>
      <c r="O21" s="160">
        <f>Dec.!$D20*初期設定!$F$4</f>
        <v>0</v>
      </c>
      <c r="P21" s="184">
        <f t="shared" si="1"/>
        <v>0</v>
      </c>
      <c r="Q21" s="155">
        <f t="shared" si="2"/>
        <v>0</v>
      </c>
      <c r="R21" s="127"/>
      <c r="S21" s="161" t="str">
        <f>IF(ISBLANK(ボーナス等の臨時収支!C26)=TRUE,"",ボーナス等の臨時収支!C26)</f>
        <v/>
      </c>
      <c r="T21" s="162" t="str">
        <f>IF(ISBLANK(ボーナス等の臨時収支!E26)=TRUE,"",ボーナス等の臨時収支!E26*初期設定!$F$4)</f>
        <v/>
      </c>
      <c r="U21" s="164"/>
      <c r="V21" s="165"/>
      <c r="W21" s="127"/>
      <c r="X21" s="185"/>
      <c r="Y21" s="127"/>
    </row>
    <row r="22" spans="1:25" ht="22.65" customHeight="1" x14ac:dyDescent="0.15">
      <c r="A22" s="149"/>
      <c r="B22" s="466"/>
      <c r="C22" s="183" t="str">
        <f>IF(ISBLANK(初期設定!C16)=TRUE,"",初期設定!C16)</f>
        <v>通信費（ネット・他）</v>
      </c>
      <c r="D22" s="162">
        <f>Jan.!$D21*初期設定!$F$4</f>
        <v>0</v>
      </c>
      <c r="E22" s="159">
        <f>Feb.!$D21*初期設定!$F$4</f>
        <v>0</v>
      </c>
      <c r="F22" s="159">
        <f>Mar.!$D21*初期設定!$F$4</f>
        <v>0</v>
      </c>
      <c r="G22" s="159">
        <f>Apr.!$D21*初期設定!$F$4</f>
        <v>0</v>
      </c>
      <c r="H22" s="159">
        <f>May!$D21*初期設定!$F$4</f>
        <v>0</v>
      </c>
      <c r="I22" s="159">
        <f>Jun.!$D21*初期設定!$F$4</f>
        <v>0</v>
      </c>
      <c r="J22" s="159">
        <f>Jul.!$D21*初期設定!$F$4</f>
        <v>0</v>
      </c>
      <c r="K22" s="159">
        <f>Aug.!$D21*初期設定!$F$4</f>
        <v>0</v>
      </c>
      <c r="L22" s="159">
        <f>Sep.!$D21*初期設定!$F$4</f>
        <v>0</v>
      </c>
      <c r="M22" s="159">
        <f>Oct.!$D21*初期設定!$F$4</f>
        <v>0</v>
      </c>
      <c r="N22" s="159">
        <f>Nov.!$D21*初期設定!$F$4</f>
        <v>0</v>
      </c>
      <c r="O22" s="160">
        <f>Dec.!$D21*初期設定!$F$4</f>
        <v>0</v>
      </c>
      <c r="P22" s="184">
        <f t="shared" si="1"/>
        <v>0</v>
      </c>
      <c r="Q22" s="155">
        <f t="shared" si="2"/>
        <v>0</v>
      </c>
      <c r="R22" s="127"/>
      <c r="S22" s="161" t="str">
        <f>IF(ISBLANK(ボーナス等の臨時収支!C27)=TRUE,"",ボーナス等の臨時収支!C27)</f>
        <v/>
      </c>
      <c r="T22" s="162" t="str">
        <f>IF(ISBLANK(ボーナス等の臨時収支!E27)=TRUE,"",ボーナス等の臨時収支!E27*初期設定!$F$4)</f>
        <v/>
      </c>
      <c r="U22" s="164"/>
      <c r="V22" s="165"/>
      <c r="W22" s="127"/>
      <c r="X22" s="185"/>
      <c r="Y22" s="127"/>
    </row>
    <row r="23" spans="1:25" ht="22.65" customHeight="1" x14ac:dyDescent="0.15">
      <c r="A23" s="149"/>
      <c r="B23" s="466"/>
      <c r="C23" s="183" t="str">
        <f>IF(ISBLANK(初期設定!C17)=TRUE,"",初期設定!C17)</f>
        <v>医療費</v>
      </c>
      <c r="D23" s="162">
        <f>Jan.!$D22*初期設定!$F$4</f>
        <v>0</v>
      </c>
      <c r="E23" s="159">
        <f>Feb.!$D22*初期設定!$F$4</f>
        <v>0</v>
      </c>
      <c r="F23" s="159">
        <f>Mar.!$D22*初期設定!$F$4</f>
        <v>0</v>
      </c>
      <c r="G23" s="159">
        <f>Apr.!$D22*初期設定!$F$4</f>
        <v>0</v>
      </c>
      <c r="H23" s="159">
        <f>May!$D22*初期設定!$F$4</f>
        <v>0</v>
      </c>
      <c r="I23" s="159">
        <f>Jun.!$D22*初期設定!$F$4</f>
        <v>0</v>
      </c>
      <c r="J23" s="159">
        <f>Jul.!$D22*初期設定!$F$4</f>
        <v>0</v>
      </c>
      <c r="K23" s="159">
        <f>Aug.!$D22*初期設定!$F$4</f>
        <v>0</v>
      </c>
      <c r="L23" s="159">
        <f>Sep.!$D22*初期設定!$F$4</f>
        <v>0</v>
      </c>
      <c r="M23" s="159">
        <f>Oct.!$D22*初期設定!$F$4</f>
        <v>0</v>
      </c>
      <c r="N23" s="159">
        <f>Nov.!$D22*初期設定!$F$4</f>
        <v>0</v>
      </c>
      <c r="O23" s="160">
        <f>Dec.!$D22*初期設定!$F$4</f>
        <v>0</v>
      </c>
      <c r="P23" s="184">
        <f t="shared" si="1"/>
        <v>0</v>
      </c>
      <c r="Q23" s="155">
        <f t="shared" si="2"/>
        <v>0</v>
      </c>
      <c r="R23" s="127"/>
      <c r="S23" s="161" t="str">
        <f>IF(ISBLANK(ボーナス等の臨時収支!C28)=TRUE,"",ボーナス等の臨時収支!C28)</f>
        <v/>
      </c>
      <c r="T23" s="162" t="str">
        <f>IF(ISBLANK(ボーナス等の臨時収支!E28)=TRUE,"",ボーナス等の臨時収支!E28*初期設定!$F$4)</f>
        <v/>
      </c>
      <c r="U23" s="164"/>
      <c r="V23" s="165"/>
      <c r="W23" s="127"/>
      <c r="X23" s="185"/>
      <c r="Y23" s="127"/>
    </row>
    <row r="24" spans="1:25" ht="22.65" customHeight="1" x14ac:dyDescent="0.15">
      <c r="A24" s="149"/>
      <c r="B24" s="466"/>
      <c r="C24" s="183" t="str">
        <f>IF(ISBLANK(初期設定!C18)=TRUE,"",初期設定!C18)</f>
        <v>被服費</v>
      </c>
      <c r="D24" s="162">
        <f>Jan.!$D23*初期設定!$F$4</f>
        <v>0</v>
      </c>
      <c r="E24" s="159">
        <f>Feb.!$D23*初期設定!$F$4</f>
        <v>0</v>
      </c>
      <c r="F24" s="159">
        <f>Mar.!$D23*初期設定!$F$4</f>
        <v>0</v>
      </c>
      <c r="G24" s="159">
        <f>Apr.!$D23*初期設定!$F$4</f>
        <v>0</v>
      </c>
      <c r="H24" s="159">
        <f>May!$D23*初期設定!$F$4</f>
        <v>0</v>
      </c>
      <c r="I24" s="159">
        <f>Jun.!$D23*初期設定!$F$4</f>
        <v>0</v>
      </c>
      <c r="J24" s="159">
        <f>Jul.!$D23*初期設定!$F$4</f>
        <v>0</v>
      </c>
      <c r="K24" s="159">
        <f>Aug.!$D23*初期設定!$F$4</f>
        <v>0</v>
      </c>
      <c r="L24" s="159">
        <f>Sep.!$D23*初期設定!$F$4</f>
        <v>0</v>
      </c>
      <c r="M24" s="159">
        <f>Oct.!$D23*初期設定!$F$4</f>
        <v>0</v>
      </c>
      <c r="N24" s="159">
        <f>Nov.!$D23*初期設定!$F$4</f>
        <v>0</v>
      </c>
      <c r="O24" s="160">
        <f>Dec.!$D23*初期設定!$F$4</f>
        <v>0</v>
      </c>
      <c r="P24" s="184">
        <f t="shared" si="1"/>
        <v>0</v>
      </c>
      <c r="Q24" s="155">
        <f t="shared" si="2"/>
        <v>0</v>
      </c>
      <c r="R24" s="127"/>
      <c r="S24" s="161" t="str">
        <f>IF(ISBLANK(ボーナス等の臨時収支!C29)=TRUE,"",ボーナス等の臨時収支!C29)</f>
        <v/>
      </c>
      <c r="T24" s="162" t="str">
        <f>IF(ISBLANK(ボーナス等の臨時収支!E29)=TRUE,"",ボーナス等の臨時収支!E29*初期設定!$F$4)</f>
        <v/>
      </c>
      <c r="U24" s="164"/>
      <c r="V24" s="165"/>
      <c r="W24" s="127"/>
      <c r="X24" s="185"/>
      <c r="Y24" s="127"/>
    </row>
    <row r="25" spans="1:25" ht="22.65" customHeight="1" x14ac:dyDescent="0.15">
      <c r="A25" s="149"/>
      <c r="B25" s="466"/>
      <c r="C25" s="183" t="str">
        <f>IF(ISBLANK(初期設定!C19)=TRUE,"",初期設定!C19)</f>
        <v>美容理容費</v>
      </c>
      <c r="D25" s="162">
        <f>Jan.!$D24*初期設定!$F$4</f>
        <v>0</v>
      </c>
      <c r="E25" s="159">
        <f>Feb.!$D24*初期設定!$F$4</f>
        <v>0</v>
      </c>
      <c r="F25" s="159">
        <f>Mar.!$D24*初期設定!$F$4</f>
        <v>0</v>
      </c>
      <c r="G25" s="159">
        <f>Apr.!$D24*初期設定!$F$4</f>
        <v>0</v>
      </c>
      <c r="H25" s="159">
        <f>May!$D24*初期設定!$F$4</f>
        <v>0</v>
      </c>
      <c r="I25" s="159">
        <f>Jun.!$D24*初期設定!$F$4</f>
        <v>0</v>
      </c>
      <c r="J25" s="159">
        <f>Jul.!$D24*初期設定!$F$4</f>
        <v>0</v>
      </c>
      <c r="K25" s="159">
        <f>Aug.!$D24*初期設定!$F$4</f>
        <v>0</v>
      </c>
      <c r="L25" s="159">
        <f>Sep.!$D24*初期設定!$F$4</f>
        <v>0</v>
      </c>
      <c r="M25" s="159">
        <f>Oct.!$D24*初期設定!$F$4</f>
        <v>0</v>
      </c>
      <c r="N25" s="159">
        <f>Nov.!$D24*初期設定!$F$4</f>
        <v>0</v>
      </c>
      <c r="O25" s="160">
        <f>Dec.!$D24*初期設定!$F$4</f>
        <v>0</v>
      </c>
      <c r="P25" s="184">
        <f t="shared" si="1"/>
        <v>0</v>
      </c>
      <c r="Q25" s="155">
        <f t="shared" si="2"/>
        <v>0</v>
      </c>
      <c r="R25" s="127"/>
      <c r="S25" s="161" t="str">
        <f>IF(ISBLANK(ボーナス等の臨時収支!C30)=TRUE,"",ボーナス等の臨時収支!C30)</f>
        <v/>
      </c>
      <c r="T25" s="162" t="str">
        <f>IF(ISBLANK(ボーナス等の臨時収支!E30)=TRUE,"",ボーナス等の臨時収支!E30*初期設定!$F$4)</f>
        <v/>
      </c>
      <c r="U25" s="164"/>
      <c r="V25" s="165"/>
      <c r="W25" s="127"/>
      <c r="X25" s="185"/>
      <c r="Y25" s="127"/>
    </row>
    <row r="26" spans="1:25" ht="22.65" customHeight="1" x14ac:dyDescent="0.15">
      <c r="A26" s="149"/>
      <c r="B26" s="466"/>
      <c r="C26" s="183" t="str">
        <f>IF(ISBLANK(初期設定!C20)=TRUE,"",初期設定!C20)</f>
        <v>日用品・雑貨費</v>
      </c>
      <c r="D26" s="162">
        <f>Jan.!$D25*初期設定!$F$4</f>
        <v>0</v>
      </c>
      <c r="E26" s="159">
        <f>Feb.!$D25*初期設定!$F$4</f>
        <v>0</v>
      </c>
      <c r="F26" s="159">
        <f>Mar.!$D25*初期設定!$F$4</f>
        <v>0</v>
      </c>
      <c r="G26" s="159">
        <f>Apr.!$D25*初期設定!$F$4</f>
        <v>0</v>
      </c>
      <c r="H26" s="159">
        <f>May!$D25*初期設定!$F$4</f>
        <v>0</v>
      </c>
      <c r="I26" s="159">
        <f>Jun.!$D25*初期設定!$F$4</f>
        <v>0</v>
      </c>
      <c r="J26" s="159">
        <f>Jul.!$D25*初期設定!$F$4</f>
        <v>0</v>
      </c>
      <c r="K26" s="159">
        <f>Aug.!$D25*初期設定!$F$4</f>
        <v>0</v>
      </c>
      <c r="L26" s="159">
        <f>Sep.!$D25*初期設定!$F$4</f>
        <v>0</v>
      </c>
      <c r="M26" s="159">
        <f>Oct.!$D25*初期設定!$F$4</f>
        <v>0</v>
      </c>
      <c r="N26" s="159">
        <f>Nov.!$D25*初期設定!$F$4</f>
        <v>0</v>
      </c>
      <c r="O26" s="160">
        <f>Dec.!$D25*初期設定!$F$4</f>
        <v>0</v>
      </c>
      <c r="P26" s="184">
        <f t="shared" si="1"/>
        <v>0</v>
      </c>
      <c r="Q26" s="155">
        <f t="shared" si="2"/>
        <v>0</v>
      </c>
      <c r="R26" s="127"/>
      <c r="S26" s="161" t="str">
        <f>IF(ISBLANK(ボーナス等の臨時収支!C31)=TRUE,"",ボーナス等の臨時収支!C31)</f>
        <v/>
      </c>
      <c r="T26" s="162" t="str">
        <f>IF(ISBLANK(ボーナス等の臨時収支!E31)=TRUE,"",ボーナス等の臨時収支!E31*初期設定!$F$4)</f>
        <v/>
      </c>
      <c r="U26" s="164"/>
      <c r="V26" s="165"/>
      <c r="W26" s="127"/>
      <c r="X26" s="185"/>
      <c r="Y26" s="127"/>
    </row>
    <row r="27" spans="1:25" ht="22.65" customHeight="1" x14ac:dyDescent="0.15">
      <c r="A27" s="149"/>
      <c r="B27" s="466"/>
      <c r="C27" s="183" t="str">
        <f>IF(ISBLANK(初期設定!C21)=TRUE,"",初期設定!C21)</f>
        <v>レジャー費</v>
      </c>
      <c r="D27" s="162">
        <f>Jan.!$D26*初期設定!$F$4</f>
        <v>0</v>
      </c>
      <c r="E27" s="159">
        <f>Feb.!$D26*初期設定!$F$4</f>
        <v>0</v>
      </c>
      <c r="F27" s="159">
        <f>Mar.!$D26*初期設定!$F$4</f>
        <v>0</v>
      </c>
      <c r="G27" s="159">
        <f>Apr.!$D26*初期設定!$F$4</f>
        <v>0</v>
      </c>
      <c r="H27" s="159">
        <f>May!$D26*初期設定!$F$4</f>
        <v>0</v>
      </c>
      <c r="I27" s="159">
        <f>Jun.!$D26*初期設定!$F$4</f>
        <v>0</v>
      </c>
      <c r="J27" s="159">
        <f>Jul.!$D26*初期設定!$F$4</f>
        <v>0</v>
      </c>
      <c r="K27" s="159">
        <f>Aug.!$D26*初期設定!$F$4</f>
        <v>0</v>
      </c>
      <c r="L27" s="159">
        <f>Sep.!$D26*初期設定!$F$4</f>
        <v>0</v>
      </c>
      <c r="M27" s="159">
        <f>Oct.!$D26*初期設定!$F$4</f>
        <v>0</v>
      </c>
      <c r="N27" s="159">
        <f>Nov.!$D26*初期設定!$F$4</f>
        <v>0</v>
      </c>
      <c r="O27" s="160">
        <f>Dec.!$D26*初期設定!$F$4</f>
        <v>0</v>
      </c>
      <c r="P27" s="184">
        <f t="shared" si="1"/>
        <v>0</v>
      </c>
      <c r="Q27" s="155">
        <f t="shared" si="2"/>
        <v>0</v>
      </c>
      <c r="R27" s="127"/>
      <c r="S27" s="161" t="str">
        <f>IF(ISBLANK(ボーナス等の臨時収支!C32)=TRUE,"",ボーナス等の臨時収支!C32)</f>
        <v/>
      </c>
      <c r="T27" s="162" t="str">
        <f>IF(ISBLANK(ボーナス等の臨時収支!E32)=TRUE,"",ボーナス等の臨時収支!E32*初期設定!$F$4)</f>
        <v/>
      </c>
      <c r="U27" s="164"/>
      <c r="V27" s="165"/>
      <c r="W27" s="127"/>
      <c r="X27" s="185"/>
      <c r="Y27" s="127"/>
    </row>
    <row r="28" spans="1:25" ht="22.65" customHeight="1" x14ac:dyDescent="0.15">
      <c r="A28" s="149"/>
      <c r="B28" s="466"/>
      <c r="C28" s="183" t="str">
        <f>IF(ISBLANK(初期設定!C22)=TRUE,"",初期設定!C22)</f>
        <v>教養娯楽費</v>
      </c>
      <c r="D28" s="162">
        <f>Jan.!$D27*初期設定!$F$4</f>
        <v>0</v>
      </c>
      <c r="E28" s="159">
        <f>Feb.!$D27*初期設定!$F$4</f>
        <v>0</v>
      </c>
      <c r="F28" s="159">
        <f>Mar.!$D27*初期設定!$F$4</f>
        <v>0</v>
      </c>
      <c r="G28" s="159">
        <f>Apr.!$D27*初期設定!$F$4</f>
        <v>0</v>
      </c>
      <c r="H28" s="159">
        <f>May!$D27*初期設定!$F$4</f>
        <v>0</v>
      </c>
      <c r="I28" s="159">
        <f>Jun.!$D27*初期設定!$F$4</f>
        <v>0</v>
      </c>
      <c r="J28" s="159">
        <f>Jul.!$D27*初期設定!$F$4</f>
        <v>0</v>
      </c>
      <c r="K28" s="159">
        <f>Aug.!$D27*初期設定!$F$4</f>
        <v>0</v>
      </c>
      <c r="L28" s="159">
        <f>Sep.!$D27*初期設定!$F$4</f>
        <v>0</v>
      </c>
      <c r="M28" s="159">
        <f>Oct.!$D27*初期設定!$F$4</f>
        <v>0</v>
      </c>
      <c r="N28" s="159">
        <f>Nov.!$D27*初期設定!$F$4</f>
        <v>0</v>
      </c>
      <c r="O28" s="160">
        <f>Dec.!$D27*初期設定!$F$4</f>
        <v>0</v>
      </c>
      <c r="P28" s="184">
        <f t="shared" si="1"/>
        <v>0</v>
      </c>
      <c r="Q28" s="155">
        <f t="shared" si="2"/>
        <v>0</v>
      </c>
      <c r="R28" s="127"/>
      <c r="S28" s="161" t="str">
        <f>IF(ISBLANK(ボーナス等の臨時収支!C33)=TRUE,"",ボーナス等の臨時収支!C33)</f>
        <v/>
      </c>
      <c r="T28" s="162" t="str">
        <f>IF(ISBLANK(ボーナス等の臨時収支!E33)=TRUE,"",ボーナス等の臨時収支!E33*初期設定!$F$4)</f>
        <v/>
      </c>
      <c r="U28" s="164"/>
      <c r="V28" s="165"/>
      <c r="W28" s="127"/>
      <c r="X28" s="185"/>
      <c r="Y28" s="127"/>
    </row>
    <row r="29" spans="1:25" ht="22.65" customHeight="1" x14ac:dyDescent="0.15">
      <c r="A29" s="149"/>
      <c r="B29" s="466"/>
      <c r="C29" s="183" t="str">
        <f>IF(ISBLANK(初期設定!C23)=TRUE,"",初期設定!C23)</f>
        <v>交際費（お中元等含）</v>
      </c>
      <c r="D29" s="162">
        <f>Jan.!$D28*初期設定!$F$4</f>
        <v>0</v>
      </c>
      <c r="E29" s="159">
        <f>Feb.!$D28*初期設定!$F$4</f>
        <v>0</v>
      </c>
      <c r="F29" s="159">
        <f>Mar.!$D28*初期設定!$F$4</f>
        <v>0</v>
      </c>
      <c r="G29" s="159">
        <f>Apr.!$D28*初期設定!$F$4</f>
        <v>0</v>
      </c>
      <c r="H29" s="159">
        <f>May!$D28*初期設定!$F$4</f>
        <v>0</v>
      </c>
      <c r="I29" s="159">
        <f>Jun.!$D28*初期設定!$F$4</f>
        <v>0</v>
      </c>
      <c r="J29" s="159">
        <f>Jul.!$D28*初期設定!$F$4</f>
        <v>0</v>
      </c>
      <c r="K29" s="159">
        <f>Aug.!$D28*初期設定!$F$4</f>
        <v>0</v>
      </c>
      <c r="L29" s="159">
        <f>Sep.!$D28*初期設定!$F$4</f>
        <v>0</v>
      </c>
      <c r="M29" s="159">
        <f>Oct.!$D28*初期設定!$F$4</f>
        <v>0</v>
      </c>
      <c r="N29" s="159">
        <f>Nov.!$D28*初期設定!$F$4</f>
        <v>0</v>
      </c>
      <c r="O29" s="160">
        <f>Dec.!$D28*初期設定!$F$4</f>
        <v>0</v>
      </c>
      <c r="P29" s="184">
        <f t="shared" si="1"/>
        <v>0</v>
      </c>
      <c r="Q29" s="155">
        <f t="shared" si="2"/>
        <v>0</v>
      </c>
      <c r="R29" s="127"/>
      <c r="S29" s="161" t="str">
        <f>IF(ISBLANK(ボーナス等の臨時収支!C34)=TRUE,"",ボーナス等の臨時収支!C34)</f>
        <v/>
      </c>
      <c r="T29" s="162" t="str">
        <f>IF(ISBLANK(ボーナス等の臨時収支!E34)=TRUE,"",ボーナス等の臨時収支!E34*初期設定!$F$4)</f>
        <v/>
      </c>
      <c r="U29" s="164"/>
      <c r="V29" s="165"/>
      <c r="W29" s="127"/>
      <c r="X29" s="185"/>
      <c r="Y29" s="127"/>
    </row>
    <row r="30" spans="1:25" ht="22.65" customHeight="1" x14ac:dyDescent="0.15">
      <c r="A30" s="149"/>
      <c r="B30" s="466"/>
      <c r="C30" s="183" t="str">
        <f>IF(ISBLANK(初期設定!C24)=TRUE,"",初期設定!C24)</f>
        <v>夫こづかい</v>
      </c>
      <c r="D30" s="162">
        <f>Jan.!$D29*初期設定!$F$4</f>
        <v>0</v>
      </c>
      <c r="E30" s="159">
        <f>Feb.!$D29*初期設定!$F$4</f>
        <v>0</v>
      </c>
      <c r="F30" s="159">
        <f>Mar.!$D29*初期設定!$F$4</f>
        <v>0</v>
      </c>
      <c r="G30" s="159">
        <f>Apr.!$D29*初期設定!$F$4</f>
        <v>0</v>
      </c>
      <c r="H30" s="159">
        <f>May!$D29*初期設定!$F$4</f>
        <v>0</v>
      </c>
      <c r="I30" s="159">
        <f>Jun.!$D29*初期設定!$F$4</f>
        <v>0</v>
      </c>
      <c r="J30" s="159">
        <f>Jul.!$D29*初期設定!$F$4</f>
        <v>0</v>
      </c>
      <c r="K30" s="159">
        <f>Aug.!$D29*初期設定!$F$4</f>
        <v>0</v>
      </c>
      <c r="L30" s="159">
        <f>Sep.!$D29*初期設定!$F$4</f>
        <v>0</v>
      </c>
      <c r="M30" s="159">
        <f>Oct.!$D29*初期設定!$F$4</f>
        <v>0</v>
      </c>
      <c r="N30" s="159">
        <f>Nov.!$D29*初期設定!$F$4</f>
        <v>0</v>
      </c>
      <c r="O30" s="160">
        <f>Dec.!$D29*初期設定!$F$4</f>
        <v>0</v>
      </c>
      <c r="P30" s="184">
        <f t="shared" si="1"/>
        <v>0</v>
      </c>
      <c r="Q30" s="155">
        <f t="shared" si="2"/>
        <v>0</v>
      </c>
      <c r="R30" s="127"/>
      <c r="S30" s="161" t="str">
        <f>IF(ISBLANK(ボーナス等の臨時収支!C35)=TRUE,"",ボーナス等の臨時収支!C35)</f>
        <v/>
      </c>
      <c r="T30" s="162" t="str">
        <f>IF(ISBLANK(ボーナス等の臨時収支!E35)=TRUE,"",ボーナス等の臨時収支!E35*初期設定!$F$4)</f>
        <v/>
      </c>
      <c r="U30" s="164"/>
      <c r="V30" s="165"/>
      <c r="W30" s="127"/>
      <c r="X30" s="185"/>
      <c r="Y30" s="127"/>
    </row>
    <row r="31" spans="1:25" ht="22.65" customHeight="1" x14ac:dyDescent="0.15">
      <c r="A31" s="149"/>
      <c r="B31" s="466"/>
      <c r="C31" s="183" t="str">
        <f>IF(ISBLANK(初期設定!C25)=TRUE,"",初期設定!C25)</f>
        <v>妻こづかい</v>
      </c>
      <c r="D31" s="162">
        <f>Jan.!$D30*初期設定!$F$4</f>
        <v>0</v>
      </c>
      <c r="E31" s="159">
        <f>Feb.!$D30*初期設定!$F$4</f>
        <v>0</v>
      </c>
      <c r="F31" s="159">
        <f>Mar.!$D30*初期設定!$F$4</f>
        <v>0</v>
      </c>
      <c r="G31" s="159">
        <f>Apr.!$D30*初期設定!$F$4</f>
        <v>0</v>
      </c>
      <c r="H31" s="159">
        <f>May!$D30*初期設定!$F$4</f>
        <v>0</v>
      </c>
      <c r="I31" s="159">
        <f>Jun.!$D30*初期設定!$F$4</f>
        <v>0</v>
      </c>
      <c r="J31" s="159">
        <f>Jul.!$D30*初期設定!$F$4</f>
        <v>0</v>
      </c>
      <c r="K31" s="159">
        <f>Aug.!$D30*初期設定!$F$4</f>
        <v>0</v>
      </c>
      <c r="L31" s="159">
        <f>Sep.!$D30*初期設定!$F$4</f>
        <v>0</v>
      </c>
      <c r="M31" s="159">
        <f>Oct.!$D30*初期設定!$F$4</f>
        <v>0</v>
      </c>
      <c r="N31" s="159">
        <f>Nov.!$D30*初期設定!$F$4</f>
        <v>0</v>
      </c>
      <c r="O31" s="160">
        <f>Dec.!$D30*初期設定!$F$4</f>
        <v>0</v>
      </c>
      <c r="P31" s="184">
        <f t="shared" si="1"/>
        <v>0</v>
      </c>
      <c r="Q31" s="155">
        <f t="shared" si="2"/>
        <v>0</v>
      </c>
      <c r="R31" s="127"/>
      <c r="S31" s="161" t="str">
        <f>IF(ISBLANK(ボーナス等の臨時収支!C36)=TRUE,"",ボーナス等の臨時収支!C36)</f>
        <v/>
      </c>
      <c r="T31" s="162" t="str">
        <f>IF(ISBLANK(ボーナス等の臨時収支!E36)=TRUE,"",ボーナス等の臨時収支!E36*初期設定!$F$4)</f>
        <v/>
      </c>
      <c r="U31" s="164"/>
      <c r="V31" s="165"/>
      <c r="W31" s="127"/>
      <c r="X31" s="185"/>
      <c r="Y31" s="127"/>
    </row>
    <row r="32" spans="1:25" ht="22.65" customHeight="1" x14ac:dyDescent="0.15">
      <c r="A32" s="149"/>
      <c r="B32" s="466"/>
      <c r="C32" s="183" t="str">
        <f>IF(ISBLANK(初期設定!C26)=TRUE,"",初期設定!C26)</f>
        <v>（予備1）</v>
      </c>
      <c r="D32" s="162">
        <f>Jan.!$D31*初期設定!$F$4</f>
        <v>0</v>
      </c>
      <c r="E32" s="159">
        <f>Feb.!$D31*初期設定!$F$4</f>
        <v>0</v>
      </c>
      <c r="F32" s="159">
        <f>Mar.!$D31*初期設定!$F$4</f>
        <v>0</v>
      </c>
      <c r="G32" s="159">
        <f>Apr.!$D31*初期設定!$F$4</f>
        <v>0</v>
      </c>
      <c r="H32" s="159">
        <f>May!$D31*初期設定!$F$4</f>
        <v>0</v>
      </c>
      <c r="I32" s="159">
        <f>Jun.!$D31*初期設定!$F$4</f>
        <v>0</v>
      </c>
      <c r="J32" s="159">
        <f>Jul.!$D31*初期設定!$F$4</f>
        <v>0</v>
      </c>
      <c r="K32" s="159">
        <f>Aug.!$D31*初期設定!$F$4</f>
        <v>0</v>
      </c>
      <c r="L32" s="159">
        <f>Sep.!$D31*初期設定!$F$4</f>
        <v>0</v>
      </c>
      <c r="M32" s="159">
        <f>Oct.!$D31*初期設定!$F$4</f>
        <v>0</v>
      </c>
      <c r="N32" s="159">
        <f>Nov.!$D31*初期設定!$F$4</f>
        <v>0</v>
      </c>
      <c r="O32" s="160">
        <f>Dec.!$D31*初期設定!$F$4</f>
        <v>0</v>
      </c>
      <c r="P32" s="184">
        <f t="shared" si="1"/>
        <v>0</v>
      </c>
      <c r="Q32" s="155">
        <f t="shared" si="2"/>
        <v>0</v>
      </c>
      <c r="R32" s="127"/>
      <c r="S32" s="161" t="str">
        <f>IF(ISBLANK(ボーナス等の臨時収支!C37)=TRUE,"",ボーナス等の臨時収支!C37)</f>
        <v/>
      </c>
      <c r="T32" s="162" t="str">
        <f>IF(ISBLANK(ボーナス等の臨時収支!E37)=TRUE,"",ボーナス等の臨時収支!E37*初期設定!$F$4)</f>
        <v/>
      </c>
      <c r="U32" s="164"/>
      <c r="V32" s="165"/>
      <c r="W32" s="127"/>
      <c r="X32" s="185"/>
      <c r="Y32" s="127"/>
    </row>
    <row r="33" spans="1:25" ht="22.65" customHeight="1" x14ac:dyDescent="0.15">
      <c r="A33" s="149"/>
      <c r="B33" s="466"/>
      <c r="C33" s="186" t="str">
        <f>IF(ISBLANK(初期設定!C27)=TRUE,"",初期設定!C27)</f>
        <v>（予備2）</v>
      </c>
      <c r="D33" s="187">
        <f>Jan.!$D32*初期設定!$F$4</f>
        <v>0</v>
      </c>
      <c r="E33" s="188">
        <f>Feb.!$D32*初期設定!$F$4</f>
        <v>0</v>
      </c>
      <c r="F33" s="188">
        <f>Mar.!$D32*初期設定!$F$4</f>
        <v>0</v>
      </c>
      <c r="G33" s="188">
        <f>Apr.!$D32*初期設定!$F$4</f>
        <v>0</v>
      </c>
      <c r="H33" s="188">
        <f>May!$D32*初期設定!$F$4</f>
        <v>0</v>
      </c>
      <c r="I33" s="188">
        <f>Jun.!$D32*初期設定!$F$4</f>
        <v>0</v>
      </c>
      <c r="J33" s="188">
        <f>Jul.!$D32*初期設定!$F$4</f>
        <v>0</v>
      </c>
      <c r="K33" s="188">
        <f>Aug.!$D32*初期設定!$F$4</f>
        <v>0</v>
      </c>
      <c r="L33" s="188">
        <f>Sep.!$D32*初期設定!$F$4</f>
        <v>0</v>
      </c>
      <c r="M33" s="188">
        <f>Oct.!$D32*初期設定!$F$4</f>
        <v>0</v>
      </c>
      <c r="N33" s="188">
        <f>Nov.!$D32*初期設定!$F$4</f>
        <v>0</v>
      </c>
      <c r="O33" s="189">
        <f>Dec.!$D32*初期設定!$F$4</f>
        <v>0</v>
      </c>
      <c r="P33" s="190">
        <f t="shared" si="1"/>
        <v>0</v>
      </c>
      <c r="Q33" s="155">
        <f t="shared" si="2"/>
        <v>0</v>
      </c>
      <c r="R33" s="127"/>
      <c r="S33" s="161" t="str">
        <f>IF(ISBLANK(ボーナス等の臨時収支!C38)=TRUE,"",ボーナス等の臨時収支!C38)</f>
        <v/>
      </c>
      <c r="T33" s="162" t="str">
        <f>IF(ISBLANK(ボーナス等の臨時収支!E38)=TRUE,"",ボーナス等の臨時収支!E38*初期設定!$F$4)</f>
        <v/>
      </c>
      <c r="U33" s="164"/>
      <c r="V33" s="165"/>
      <c r="W33" s="127"/>
      <c r="X33" s="185"/>
      <c r="Y33" s="127"/>
    </row>
    <row r="34" spans="1:25" ht="22.65" customHeight="1" x14ac:dyDescent="0.15">
      <c r="A34" s="149"/>
      <c r="B34" s="466"/>
      <c r="C34" s="191" t="str">
        <f>IF(ISBLANK(初期設定!C28)=TRUE,"",初期設定!C28)</f>
        <v>家賃・駐車場代</v>
      </c>
      <c r="D34" s="192">
        <f>Jan.!$D34*初期設定!$F$4</f>
        <v>0</v>
      </c>
      <c r="E34" s="193">
        <f>Feb.!$D34*初期設定!$F$4</f>
        <v>0</v>
      </c>
      <c r="F34" s="193">
        <f>Mar.!$D34*初期設定!$F$4</f>
        <v>0</v>
      </c>
      <c r="G34" s="193">
        <f>Apr.!$D34*初期設定!$F$4</f>
        <v>0</v>
      </c>
      <c r="H34" s="193">
        <f>May!$D34*初期設定!$F$4</f>
        <v>0</v>
      </c>
      <c r="I34" s="193">
        <f>Jun.!$D34*初期設定!$F$4</f>
        <v>0</v>
      </c>
      <c r="J34" s="193">
        <f>Jul.!$D34*初期設定!$F$4</f>
        <v>0</v>
      </c>
      <c r="K34" s="193">
        <f>Aug.!$D34*初期設定!$F$4</f>
        <v>0</v>
      </c>
      <c r="L34" s="193">
        <f>Sep.!$D34*初期設定!$F$4</f>
        <v>0</v>
      </c>
      <c r="M34" s="193">
        <f>Oct.!$D34*初期設定!$F$4</f>
        <v>0</v>
      </c>
      <c r="N34" s="193">
        <f>Nov.!$D34*初期設定!$F$4</f>
        <v>0</v>
      </c>
      <c r="O34" s="194">
        <f>Dec.!$D34*初期設定!$F$4</f>
        <v>0</v>
      </c>
      <c r="P34" s="195">
        <f t="shared" si="1"/>
        <v>0</v>
      </c>
      <c r="Q34" s="155">
        <f t="shared" si="2"/>
        <v>0</v>
      </c>
      <c r="R34" s="127"/>
      <c r="S34" s="196"/>
      <c r="T34" s="197"/>
      <c r="U34" s="197"/>
      <c r="V34" s="198"/>
      <c r="W34" s="127"/>
      <c r="X34" s="199"/>
      <c r="Y34" s="127"/>
    </row>
    <row r="35" spans="1:25" ht="22.65" customHeight="1" x14ac:dyDescent="0.15">
      <c r="A35" s="149"/>
      <c r="B35" s="466"/>
      <c r="C35" s="200" t="str">
        <f>IF(ISBLANK(初期設定!C29)=TRUE,"",初期設定!C29)</f>
        <v>住宅ローン</v>
      </c>
      <c r="D35" s="162">
        <f>Jan.!$D35*初期設定!$F$4</f>
        <v>0</v>
      </c>
      <c r="E35" s="159">
        <f>Feb.!$D35*初期設定!$F$4</f>
        <v>0</v>
      </c>
      <c r="F35" s="159">
        <f>Mar.!$D35*初期設定!$F$4</f>
        <v>0</v>
      </c>
      <c r="G35" s="159">
        <f>Apr.!$D35*初期設定!$F$4</f>
        <v>0</v>
      </c>
      <c r="H35" s="159">
        <f>May!$D35*初期設定!$F$4</f>
        <v>0</v>
      </c>
      <c r="I35" s="159">
        <f>Jun.!$D35*初期設定!$F$4</f>
        <v>0</v>
      </c>
      <c r="J35" s="159">
        <f>Jul.!$D35*初期設定!$F$4</f>
        <v>0</v>
      </c>
      <c r="K35" s="159">
        <f>Aug.!$D35*初期設定!$F$4</f>
        <v>0</v>
      </c>
      <c r="L35" s="159">
        <f>Sep.!$D35*初期設定!$F$4</f>
        <v>0</v>
      </c>
      <c r="M35" s="159">
        <f>Oct.!$D35*初期設定!$F$4</f>
        <v>0</v>
      </c>
      <c r="N35" s="159">
        <f>Nov.!$D35*初期設定!$F$4</f>
        <v>0</v>
      </c>
      <c r="O35" s="160">
        <f>Dec.!$D35*初期設定!$F$4</f>
        <v>0</v>
      </c>
      <c r="P35" s="184">
        <f t="shared" si="1"/>
        <v>0</v>
      </c>
      <c r="Q35" s="155">
        <f t="shared" si="2"/>
        <v>0</v>
      </c>
      <c r="R35" s="127"/>
      <c r="S35" s="196"/>
      <c r="T35" s="197"/>
      <c r="U35" s="197"/>
      <c r="V35" s="198"/>
      <c r="W35" s="127"/>
      <c r="X35" s="199"/>
      <c r="Y35" s="127"/>
    </row>
    <row r="36" spans="1:25" ht="22.65" customHeight="1" x14ac:dyDescent="0.15">
      <c r="A36" s="149"/>
      <c r="B36" s="466"/>
      <c r="C36" s="201" t="str">
        <f>IF(ISBLANK(初期設定!C30)=TRUE,"",初期設定!C30)</f>
        <v>管理費修繕費</v>
      </c>
      <c r="D36" s="202">
        <f>Jan.!$D36*初期設定!$F$4</f>
        <v>0</v>
      </c>
      <c r="E36" s="203">
        <f>Feb.!$D36*初期設定!$F$4</f>
        <v>0</v>
      </c>
      <c r="F36" s="203">
        <f>Mar.!$D36*初期設定!$F$4</f>
        <v>0</v>
      </c>
      <c r="G36" s="203">
        <f>Apr.!$D36*初期設定!$F$4</f>
        <v>0</v>
      </c>
      <c r="H36" s="203">
        <f>May!$D36*初期設定!$F$4</f>
        <v>0</v>
      </c>
      <c r="I36" s="203">
        <f>Jun.!$D36*初期設定!$F$4</f>
        <v>0</v>
      </c>
      <c r="J36" s="203">
        <f>Jul.!$D36*初期設定!$F$4</f>
        <v>0</v>
      </c>
      <c r="K36" s="203">
        <f>Aug.!$D36*初期設定!$F$4</f>
        <v>0</v>
      </c>
      <c r="L36" s="203">
        <f>Sep.!$D36*初期設定!$F$4</f>
        <v>0</v>
      </c>
      <c r="M36" s="203">
        <f>Oct.!$D36*初期設定!$F$4</f>
        <v>0</v>
      </c>
      <c r="N36" s="203">
        <f>Nov.!$D36*初期設定!$F$4</f>
        <v>0</v>
      </c>
      <c r="O36" s="204">
        <f>Dec.!$D36*初期設定!$F$4</f>
        <v>0</v>
      </c>
      <c r="P36" s="205">
        <f t="shared" si="1"/>
        <v>0</v>
      </c>
      <c r="Q36" s="155">
        <f t="shared" si="2"/>
        <v>0</v>
      </c>
      <c r="R36" s="127"/>
      <c r="S36" s="196"/>
      <c r="T36" s="197"/>
      <c r="U36" s="197"/>
      <c r="V36" s="198"/>
      <c r="W36" s="127"/>
      <c r="X36" s="199"/>
      <c r="Y36" s="127"/>
    </row>
    <row r="37" spans="1:25" ht="22.65" customHeight="1" x14ac:dyDescent="0.15">
      <c r="A37" s="149"/>
      <c r="B37" s="466"/>
      <c r="C37" s="206" t="str">
        <f>IF(ISBLANK(初期設定!C31)=TRUE,"",初期設定!C31)</f>
        <v>ガソリン代</v>
      </c>
      <c r="D37" s="157">
        <f>Jan.!$D37*初期設定!$F$4</f>
        <v>0</v>
      </c>
      <c r="E37" s="152">
        <f>Feb.!$D37*初期設定!$F$4</f>
        <v>0</v>
      </c>
      <c r="F37" s="152">
        <f>Mar.!$D37*初期設定!$F$4</f>
        <v>0</v>
      </c>
      <c r="G37" s="152">
        <f>Apr.!$D37*初期設定!$F$4</f>
        <v>0</v>
      </c>
      <c r="H37" s="152">
        <f>May!$D37*初期設定!$F$4</f>
        <v>0</v>
      </c>
      <c r="I37" s="152">
        <f>Jun.!$D37*初期設定!$F$4</f>
        <v>0</v>
      </c>
      <c r="J37" s="152">
        <f>Jul.!$D37*初期設定!$F$4</f>
        <v>0</v>
      </c>
      <c r="K37" s="152">
        <f>Aug.!$D37*初期設定!$F$4</f>
        <v>0</v>
      </c>
      <c r="L37" s="152">
        <f>Sep.!$D37*初期設定!$F$4</f>
        <v>0</v>
      </c>
      <c r="M37" s="152">
        <f>Oct.!$D37*初期設定!$F$4</f>
        <v>0</v>
      </c>
      <c r="N37" s="152">
        <f>Nov.!$D37*初期設定!$F$4</f>
        <v>0</v>
      </c>
      <c r="O37" s="153">
        <f>Dec.!$D37*初期設定!$F$4</f>
        <v>0</v>
      </c>
      <c r="P37" s="154">
        <f t="shared" si="1"/>
        <v>0</v>
      </c>
      <c r="Q37" s="155">
        <f t="shared" si="2"/>
        <v>0</v>
      </c>
      <c r="R37" s="127"/>
      <c r="S37" s="196"/>
      <c r="T37" s="197"/>
      <c r="U37" s="197"/>
      <c r="V37" s="198"/>
      <c r="W37" s="127"/>
      <c r="X37" s="199"/>
      <c r="Y37" s="127"/>
    </row>
    <row r="38" spans="1:25" ht="22.65" customHeight="1" x14ac:dyDescent="0.15">
      <c r="A38" s="149"/>
      <c r="B38" s="466"/>
      <c r="C38" s="207" t="str">
        <f>IF(ISBLANK(初期設定!C32)=TRUE,"",初期設定!C32)</f>
        <v>駐車場代</v>
      </c>
      <c r="D38" s="162">
        <f>Jan.!$D38*初期設定!$F$4</f>
        <v>0</v>
      </c>
      <c r="E38" s="159">
        <f>Feb.!$D38*初期設定!$F$4</f>
        <v>0</v>
      </c>
      <c r="F38" s="159">
        <f>Mar.!$D38*初期設定!$F$4</f>
        <v>0</v>
      </c>
      <c r="G38" s="159">
        <f>Apr.!$D38*初期設定!$F$4</f>
        <v>0</v>
      </c>
      <c r="H38" s="159">
        <f>May!$D38*初期設定!$F$4</f>
        <v>0</v>
      </c>
      <c r="I38" s="159">
        <f>Jun.!$D38*初期設定!$F$4</f>
        <v>0</v>
      </c>
      <c r="J38" s="159">
        <f>Jul.!$D38*初期設定!$F$4</f>
        <v>0</v>
      </c>
      <c r="K38" s="159">
        <f>Aug.!$D38*初期設定!$F$4</f>
        <v>0</v>
      </c>
      <c r="L38" s="159">
        <f>Sep.!$D38*初期設定!$F$4</f>
        <v>0</v>
      </c>
      <c r="M38" s="159">
        <f>Oct.!$D38*初期設定!$F$4</f>
        <v>0</v>
      </c>
      <c r="N38" s="159">
        <f>Nov.!$D38*初期設定!$F$4</f>
        <v>0</v>
      </c>
      <c r="O38" s="160">
        <f>Dec.!$D38*初期設定!$F$4</f>
        <v>0</v>
      </c>
      <c r="P38" s="184">
        <f t="shared" si="1"/>
        <v>0</v>
      </c>
      <c r="Q38" s="155">
        <f t="shared" si="2"/>
        <v>0</v>
      </c>
      <c r="R38" s="127"/>
      <c r="S38" s="196"/>
      <c r="T38" s="197"/>
      <c r="U38" s="197"/>
      <c r="V38" s="198"/>
      <c r="W38" s="127"/>
      <c r="X38" s="199"/>
      <c r="Y38" s="127"/>
    </row>
    <row r="39" spans="1:25" ht="22.65" customHeight="1" x14ac:dyDescent="0.15">
      <c r="A39" s="149"/>
      <c r="B39" s="466"/>
      <c r="C39" s="208" t="str">
        <f>IF(ISBLANK(初期設定!C33)=TRUE,"",初期設定!C33)</f>
        <v>車保険代・車検代</v>
      </c>
      <c r="D39" s="187">
        <f>Jan.!$D39*初期設定!$F$4</f>
        <v>0</v>
      </c>
      <c r="E39" s="188">
        <f>Feb.!$D39*初期設定!$F$4</f>
        <v>0</v>
      </c>
      <c r="F39" s="188">
        <f>Mar.!$D39*初期設定!$F$4</f>
        <v>0</v>
      </c>
      <c r="G39" s="188">
        <f>Apr.!$D39*初期設定!$F$4</f>
        <v>0</v>
      </c>
      <c r="H39" s="188">
        <f>May!$D39*初期設定!$F$4</f>
        <v>0</v>
      </c>
      <c r="I39" s="188">
        <f>Jun.!$D39*初期設定!$F$4</f>
        <v>0</v>
      </c>
      <c r="J39" s="188">
        <f>Jul.!$D39*初期設定!$F$4</f>
        <v>0</v>
      </c>
      <c r="K39" s="188">
        <f>Aug.!$D39*初期設定!$F$4</f>
        <v>0</v>
      </c>
      <c r="L39" s="188">
        <f>Sep.!$D39*初期設定!$F$4</f>
        <v>0</v>
      </c>
      <c r="M39" s="188">
        <f>Oct.!$D39*初期設定!$F$4</f>
        <v>0</v>
      </c>
      <c r="N39" s="188">
        <f>Nov.!$D39*初期設定!$F$4</f>
        <v>0</v>
      </c>
      <c r="O39" s="189">
        <f>Dec.!$D39*初期設定!$F$4</f>
        <v>0</v>
      </c>
      <c r="P39" s="190">
        <f t="shared" si="1"/>
        <v>0</v>
      </c>
      <c r="Q39" s="155">
        <f t="shared" si="2"/>
        <v>0</v>
      </c>
      <c r="R39" s="127"/>
      <c r="S39" s="196"/>
      <c r="T39" s="197"/>
      <c r="U39" s="197"/>
      <c r="V39" s="198"/>
      <c r="W39" s="127"/>
      <c r="X39" s="199"/>
      <c r="Y39" s="127"/>
    </row>
    <row r="40" spans="1:25" ht="22.65" customHeight="1" x14ac:dyDescent="0.15">
      <c r="A40" s="149"/>
      <c r="B40" s="466"/>
      <c r="C40" s="209" t="str">
        <f>IF(ISBLANK(初期設定!C34)=TRUE,"",初期設定!C34)</f>
        <v>生命保険・火災傷害保険</v>
      </c>
      <c r="D40" s="192">
        <f>Jan.!$D40*初期設定!$F$4</f>
        <v>0</v>
      </c>
      <c r="E40" s="193">
        <f>Feb.!$D40*初期設定!$F$4</f>
        <v>0</v>
      </c>
      <c r="F40" s="193">
        <f>Mar.!$D40*初期設定!$F$4</f>
        <v>0</v>
      </c>
      <c r="G40" s="193">
        <f>Apr.!$D40*初期設定!$F$4</f>
        <v>0</v>
      </c>
      <c r="H40" s="193">
        <f>May!$D40*初期設定!$F$4</f>
        <v>0</v>
      </c>
      <c r="I40" s="193">
        <f>Jun.!$D40*初期設定!$F$4</f>
        <v>0</v>
      </c>
      <c r="J40" s="193">
        <f>Jul.!$D40*初期設定!$F$4</f>
        <v>0</v>
      </c>
      <c r="K40" s="193">
        <f>Aug.!$D40*初期設定!$F$4</f>
        <v>0</v>
      </c>
      <c r="L40" s="193">
        <f>Sep.!$D40*初期設定!$F$4</f>
        <v>0</v>
      </c>
      <c r="M40" s="193">
        <f>Oct.!$D40*初期設定!$F$4</f>
        <v>0</v>
      </c>
      <c r="N40" s="193">
        <f>Nov.!$D40*初期設定!$F$4</f>
        <v>0</v>
      </c>
      <c r="O40" s="194">
        <f>Dec.!$D40*初期設定!$F$4</f>
        <v>0</v>
      </c>
      <c r="P40" s="195">
        <f t="shared" si="1"/>
        <v>0</v>
      </c>
      <c r="Q40" s="155">
        <f t="shared" si="2"/>
        <v>0</v>
      </c>
      <c r="R40" s="127"/>
      <c r="S40" s="196"/>
      <c r="T40" s="197"/>
      <c r="U40" s="197"/>
      <c r="V40" s="198"/>
      <c r="W40" s="127"/>
      <c r="X40" s="199"/>
      <c r="Y40" s="127"/>
    </row>
    <row r="41" spans="1:25" ht="22.65" customHeight="1" x14ac:dyDescent="0.15">
      <c r="A41" s="149"/>
      <c r="B41" s="466"/>
      <c r="C41" s="207" t="str">
        <f>IF(ISBLANK(初期設定!C35)=TRUE,"",初期設定!C35)</f>
        <v>年金・学資・積立保険</v>
      </c>
      <c r="D41" s="162">
        <f>Jan.!$D41*初期設定!$F$4</f>
        <v>0</v>
      </c>
      <c r="E41" s="159">
        <f>Feb.!$D41*初期設定!$F$4</f>
        <v>0</v>
      </c>
      <c r="F41" s="159">
        <f>Mar.!$D41*初期設定!$F$4</f>
        <v>0</v>
      </c>
      <c r="G41" s="159">
        <f>Apr.!$D41*初期設定!$F$4</f>
        <v>0</v>
      </c>
      <c r="H41" s="159">
        <f>May!$D41*初期設定!$F$4</f>
        <v>0</v>
      </c>
      <c r="I41" s="159">
        <f>Jun.!$D41*初期設定!$F$4</f>
        <v>0</v>
      </c>
      <c r="J41" s="159">
        <f>Jul.!$D41*初期設定!$F$4</f>
        <v>0</v>
      </c>
      <c r="K41" s="159">
        <f>Aug.!$D41*初期設定!$F$4</f>
        <v>0</v>
      </c>
      <c r="L41" s="159">
        <f>Sep.!$D41*初期設定!$F$4</f>
        <v>0</v>
      </c>
      <c r="M41" s="159">
        <f>Oct.!$D41*初期設定!$F$4</f>
        <v>0</v>
      </c>
      <c r="N41" s="159">
        <f>Nov.!$D41*初期設定!$F$4</f>
        <v>0</v>
      </c>
      <c r="O41" s="160">
        <f>Dec.!$D41*初期設定!$F$4</f>
        <v>0</v>
      </c>
      <c r="P41" s="184">
        <f t="shared" si="1"/>
        <v>0</v>
      </c>
      <c r="Q41" s="155">
        <f t="shared" si="2"/>
        <v>0</v>
      </c>
      <c r="R41" s="127"/>
      <c r="S41" s="196"/>
      <c r="T41" s="197"/>
      <c r="U41" s="197"/>
      <c r="V41" s="198"/>
      <c r="W41" s="127"/>
      <c r="X41" s="199"/>
      <c r="Y41" s="127"/>
    </row>
    <row r="42" spans="1:25" ht="22.65" customHeight="1" x14ac:dyDescent="0.15">
      <c r="A42" s="149"/>
      <c r="B42" s="466"/>
      <c r="C42" s="210" t="str">
        <f>IF(ISBLANK(初期設定!C36)=TRUE,"",初期設定!C36)</f>
        <v>（予備）</v>
      </c>
      <c r="D42" s="202">
        <f>Jan.!$D42*初期設定!$F$4</f>
        <v>0</v>
      </c>
      <c r="E42" s="203">
        <f>Feb.!$D42*初期設定!$F$4</f>
        <v>0</v>
      </c>
      <c r="F42" s="203">
        <f>Mar.!$D42*初期設定!$F$4</f>
        <v>0</v>
      </c>
      <c r="G42" s="203">
        <f>Apr.!$D42*初期設定!$F$4</f>
        <v>0</v>
      </c>
      <c r="H42" s="203">
        <f>May!$D42*初期設定!$F$4</f>
        <v>0</v>
      </c>
      <c r="I42" s="203">
        <f>Jun.!$D42*初期設定!$F$4</f>
        <v>0</v>
      </c>
      <c r="J42" s="203">
        <f>Jul.!$D42*初期設定!$F$4</f>
        <v>0</v>
      </c>
      <c r="K42" s="203">
        <f>Aug.!$D42*初期設定!$F$4</f>
        <v>0</v>
      </c>
      <c r="L42" s="203">
        <f>Sep.!$D42*初期設定!$F$4</f>
        <v>0</v>
      </c>
      <c r="M42" s="203">
        <f>Oct.!$D42*初期設定!$F$4</f>
        <v>0</v>
      </c>
      <c r="N42" s="203">
        <f>Nov.!$D42*初期設定!$F$4</f>
        <v>0</v>
      </c>
      <c r="O42" s="204">
        <f>Dec.!$D42*初期設定!$F$4</f>
        <v>0</v>
      </c>
      <c r="P42" s="205">
        <f t="shared" si="1"/>
        <v>0</v>
      </c>
      <c r="Q42" s="155">
        <f t="shared" si="2"/>
        <v>0</v>
      </c>
      <c r="R42" s="127"/>
      <c r="S42" s="196"/>
      <c r="T42" s="197"/>
      <c r="U42" s="197"/>
      <c r="V42" s="198"/>
      <c r="W42" s="127"/>
      <c r="X42" s="199"/>
      <c r="Y42" s="127"/>
    </row>
    <row r="43" spans="1:25" ht="22.65" customHeight="1" x14ac:dyDescent="0.15">
      <c r="A43" s="149"/>
      <c r="B43" s="466"/>
      <c r="C43" s="206" t="str">
        <f>IF(ISBLANK(初期設定!C37)=TRUE,"",初期設定!C37)</f>
        <v>塾</v>
      </c>
      <c r="D43" s="157">
        <f>Jan.!$D43*初期設定!$F$4</f>
        <v>0</v>
      </c>
      <c r="E43" s="152">
        <f>Feb.!$D43*初期設定!$F$4</f>
        <v>0</v>
      </c>
      <c r="F43" s="152">
        <f>Mar.!$D43*初期設定!$F$4</f>
        <v>0</v>
      </c>
      <c r="G43" s="152">
        <f>Apr.!$D43*初期設定!$F$4</f>
        <v>0</v>
      </c>
      <c r="H43" s="152">
        <f>May!$D43*初期設定!$F$4</f>
        <v>0</v>
      </c>
      <c r="I43" s="152">
        <f>Jun.!$D43*初期設定!$F$4</f>
        <v>0</v>
      </c>
      <c r="J43" s="152">
        <f>Jul.!$D43*初期設定!$F$4</f>
        <v>0</v>
      </c>
      <c r="K43" s="152">
        <f>Aug.!$D43*初期設定!$F$4</f>
        <v>0</v>
      </c>
      <c r="L43" s="152">
        <f>Sep.!$D43*初期設定!$F$4</f>
        <v>0</v>
      </c>
      <c r="M43" s="152">
        <f>Oct.!$D43*初期設定!$F$4</f>
        <v>0</v>
      </c>
      <c r="N43" s="152">
        <f>Nov.!$D43*初期設定!$F$4</f>
        <v>0</v>
      </c>
      <c r="O43" s="153">
        <f>Dec.!$D43*初期設定!$F$4</f>
        <v>0</v>
      </c>
      <c r="P43" s="154">
        <f t="shared" si="1"/>
        <v>0</v>
      </c>
      <c r="Q43" s="155">
        <f t="shared" si="2"/>
        <v>0</v>
      </c>
      <c r="R43" s="127"/>
      <c r="S43" s="196"/>
      <c r="T43" s="197"/>
      <c r="U43" s="197"/>
      <c r="V43" s="198"/>
      <c r="W43" s="127"/>
      <c r="X43" s="199"/>
      <c r="Y43" s="127"/>
    </row>
    <row r="44" spans="1:25" ht="22.65" customHeight="1" x14ac:dyDescent="0.15">
      <c r="A44" s="149"/>
      <c r="B44" s="466"/>
      <c r="C44" s="207" t="str">
        <f>IF(ISBLANK(初期設定!C38)=TRUE,"",初期設定!C38)</f>
        <v>ピアノ</v>
      </c>
      <c r="D44" s="162">
        <f>Jan.!$D44*初期設定!$F$4</f>
        <v>0</v>
      </c>
      <c r="E44" s="159">
        <f>Feb.!$D44*初期設定!$F$4</f>
        <v>0</v>
      </c>
      <c r="F44" s="159">
        <f>Mar.!$D44*初期設定!$F$4</f>
        <v>0</v>
      </c>
      <c r="G44" s="159">
        <f>Apr.!$D44*初期設定!$F$4</f>
        <v>0</v>
      </c>
      <c r="H44" s="159">
        <f>May!$D44*初期設定!$F$4</f>
        <v>0</v>
      </c>
      <c r="I44" s="159">
        <f>Jun.!$D44*初期設定!$F$4</f>
        <v>0</v>
      </c>
      <c r="J44" s="159">
        <f>Jul.!$D44*初期設定!$F$4</f>
        <v>0</v>
      </c>
      <c r="K44" s="159">
        <f>Aug.!$D44*初期設定!$F$4</f>
        <v>0</v>
      </c>
      <c r="L44" s="159">
        <f>Sep.!$D44*初期設定!$F$4</f>
        <v>0</v>
      </c>
      <c r="M44" s="159">
        <f>Oct.!$D44*初期設定!$F$4</f>
        <v>0</v>
      </c>
      <c r="N44" s="159">
        <f>Nov.!$D44*初期設定!$F$4</f>
        <v>0</v>
      </c>
      <c r="O44" s="160">
        <f>Dec.!$D44*初期設定!$F$4</f>
        <v>0</v>
      </c>
      <c r="P44" s="184">
        <f t="shared" si="1"/>
        <v>0</v>
      </c>
      <c r="Q44" s="155">
        <f t="shared" si="2"/>
        <v>0</v>
      </c>
      <c r="R44" s="127"/>
      <c r="S44" s="196"/>
      <c r="T44" s="197"/>
      <c r="U44" s="197"/>
      <c r="V44" s="198"/>
      <c r="W44" s="127"/>
      <c r="X44" s="199"/>
      <c r="Y44" s="127"/>
    </row>
    <row r="45" spans="1:25" ht="22.65" customHeight="1" x14ac:dyDescent="0.15">
      <c r="A45" s="149"/>
      <c r="B45" s="466"/>
      <c r="C45" s="208" t="str">
        <f>IF(ISBLANK(初期設定!C39)=TRUE,"",初期設定!C39)</f>
        <v>（予備）</v>
      </c>
      <c r="D45" s="187">
        <f>Jan.!$D45*初期設定!$F$4</f>
        <v>0</v>
      </c>
      <c r="E45" s="188">
        <f>Feb.!$D45*初期設定!$F$4</f>
        <v>0</v>
      </c>
      <c r="F45" s="188">
        <f>Mar.!$D45*初期設定!$F$4</f>
        <v>0</v>
      </c>
      <c r="G45" s="188">
        <f>Apr.!$D45*初期設定!$F$4</f>
        <v>0</v>
      </c>
      <c r="H45" s="188">
        <f>May!$D45*初期設定!$F$4</f>
        <v>0</v>
      </c>
      <c r="I45" s="188">
        <f>Jun.!$D45*初期設定!$F$4</f>
        <v>0</v>
      </c>
      <c r="J45" s="188">
        <f>Jul.!$D45*初期設定!$F$4</f>
        <v>0</v>
      </c>
      <c r="K45" s="188">
        <f>Aug.!$D45*初期設定!$F$4</f>
        <v>0</v>
      </c>
      <c r="L45" s="188">
        <f>Sep.!$D45*初期設定!$F$4</f>
        <v>0</v>
      </c>
      <c r="M45" s="188">
        <f>Oct.!$D45*初期設定!$F$4</f>
        <v>0</v>
      </c>
      <c r="N45" s="188">
        <f>Nov.!$D45*初期設定!$F$4</f>
        <v>0</v>
      </c>
      <c r="O45" s="189">
        <f>Dec.!$D45*初期設定!$F$4</f>
        <v>0</v>
      </c>
      <c r="P45" s="190">
        <f t="shared" si="1"/>
        <v>0</v>
      </c>
      <c r="Q45" s="155">
        <f t="shared" si="2"/>
        <v>0</v>
      </c>
      <c r="R45" s="127"/>
      <c r="S45" s="196"/>
      <c r="T45" s="197"/>
      <c r="U45" s="197"/>
      <c r="V45" s="198"/>
      <c r="W45" s="127"/>
      <c r="X45" s="199"/>
      <c r="Y45" s="127"/>
    </row>
    <row r="46" spans="1:25" ht="22.65" customHeight="1" x14ac:dyDescent="0.15">
      <c r="A46" s="149"/>
      <c r="B46" s="466"/>
      <c r="C46" s="209" t="str">
        <f>IF(ISBLANK(初期設定!C40)=TRUE,"",初期設定!C40)</f>
        <v>他ローン</v>
      </c>
      <c r="D46" s="192">
        <f>Jan.!$D46*初期設定!$F$4</f>
        <v>0</v>
      </c>
      <c r="E46" s="193">
        <f>Feb.!$D46*初期設定!$F$4</f>
        <v>0</v>
      </c>
      <c r="F46" s="193">
        <f>Mar.!$D46*初期設定!$F$4</f>
        <v>0</v>
      </c>
      <c r="G46" s="193">
        <f>Apr.!$D46*初期設定!$F$4</f>
        <v>0</v>
      </c>
      <c r="H46" s="193">
        <f>May!$D46*初期設定!$F$4</f>
        <v>0</v>
      </c>
      <c r="I46" s="193">
        <f>Jun.!$D46*初期設定!$F$4</f>
        <v>0</v>
      </c>
      <c r="J46" s="193">
        <f>Jul.!$D46*初期設定!$F$4</f>
        <v>0</v>
      </c>
      <c r="K46" s="193">
        <f>Aug.!$D46*初期設定!$F$4</f>
        <v>0</v>
      </c>
      <c r="L46" s="193">
        <f>Sep.!$D46*初期設定!$F$4</f>
        <v>0</v>
      </c>
      <c r="M46" s="193">
        <f>Oct.!$D46*初期設定!$F$4</f>
        <v>0</v>
      </c>
      <c r="N46" s="193">
        <f>Nov.!$D46*初期設定!$F$4</f>
        <v>0</v>
      </c>
      <c r="O46" s="194">
        <f>Dec.!$D46*初期設定!$F$4</f>
        <v>0</v>
      </c>
      <c r="P46" s="195">
        <f t="shared" si="1"/>
        <v>0</v>
      </c>
      <c r="Q46" s="155">
        <f t="shared" si="2"/>
        <v>0</v>
      </c>
      <c r="R46" s="127"/>
      <c r="S46" s="196"/>
      <c r="T46" s="197"/>
      <c r="U46" s="197"/>
      <c r="V46" s="198"/>
      <c r="W46" s="127"/>
      <c r="X46" s="199"/>
      <c r="Y46" s="127"/>
    </row>
    <row r="47" spans="1:25" ht="22.65" customHeight="1" x14ac:dyDescent="0.15">
      <c r="A47" s="149"/>
      <c r="B47" s="466"/>
      <c r="C47" s="207" t="str">
        <f>IF(ISBLANK(初期設定!C41)=TRUE,"",初期設定!C41)</f>
        <v>（予備1）</v>
      </c>
      <c r="D47" s="162">
        <f>Jan.!$D47*初期設定!$F$4</f>
        <v>0</v>
      </c>
      <c r="E47" s="159">
        <f>Feb.!$D47*初期設定!$F$4</f>
        <v>0</v>
      </c>
      <c r="F47" s="159">
        <f>Mar.!$D47*初期設定!$F$4</f>
        <v>0</v>
      </c>
      <c r="G47" s="159">
        <f>Apr.!$D47*初期設定!$F$4</f>
        <v>0</v>
      </c>
      <c r="H47" s="159">
        <f>May!$D47*初期設定!$F$4</f>
        <v>0</v>
      </c>
      <c r="I47" s="159">
        <f>Jun.!$D47*初期設定!$F$4</f>
        <v>0</v>
      </c>
      <c r="J47" s="159">
        <f>Jul.!$D47*初期設定!$F$4</f>
        <v>0</v>
      </c>
      <c r="K47" s="159">
        <f>Aug.!$D47*初期設定!$F$4</f>
        <v>0</v>
      </c>
      <c r="L47" s="159">
        <f>Sep.!$D47*初期設定!$F$4</f>
        <v>0</v>
      </c>
      <c r="M47" s="159">
        <f>Oct.!$D47*初期設定!$F$4</f>
        <v>0</v>
      </c>
      <c r="N47" s="159">
        <f>Nov.!$D47*初期設定!$F$4</f>
        <v>0</v>
      </c>
      <c r="O47" s="160">
        <f>Dec.!$D47*初期設定!$F$4</f>
        <v>0</v>
      </c>
      <c r="P47" s="184">
        <f t="shared" si="1"/>
        <v>0</v>
      </c>
      <c r="Q47" s="155">
        <f t="shared" si="2"/>
        <v>0</v>
      </c>
      <c r="R47" s="127"/>
      <c r="S47" s="196"/>
      <c r="T47" s="197"/>
      <c r="U47" s="197"/>
      <c r="V47" s="198"/>
      <c r="W47" s="127"/>
      <c r="X47" s="199"/>
      <c r="Y47" s="127"/>
    </row>
    <row r="48" spans="1:25" ht="22.65" customHeight="1" x14ac:dyDescent="0.15">
      <c r="A48" s="149"/>
      <c r="B48" s="466"/>
      <c r="C48" s="207" t="str">
        <f>IF(ISBLANK(初期設定!C42)=TRUE,"",初期設定!C42)</f>
        <v>（予備2）</v>
      </c>
      <c r="D48" s="162">
        <f>Jan.!$D48*初期設定!$F$4</f>
        <v>0</v>
      </c>
      <c r="E48" s="159">
        <f>Feb.!$D48*初期設定!$F$4</f>
        <v>0</v>
      </c>
      <c r="F48" s="159">
        <f>Mar.!$D48*初期設定!$F$4</f>
        <v>0</v>
      </c>
      <c r="G48" s="159">
        <f>Apr.!$D48*初期設定!$F$4</f>
        <v>0</v>
      </c>
      <c r="H48" s="159">
        <f>May!$D48*初期設定!$F$4</f>
        <v>0</v>
      </c>
      <c r="I48" s="159">
        <f>Jun.!$D48*初期設定!$F$4</f>
        <v>0</v>
      </c>
      <c r="J48" s="159">
        <f>Jul.!$D48*初期設定!$F$4</f>
        <v>0</v>
      </c>
      <c r="K48" s="159">
        <f>Aug.!$D48*初期設定!$F$4</f>
        <v>0</v>
      </c>
      <c r="L48" s="159">
        <f>Sep.!$D48*初期設定!$F$4</f>
        <v>0</v>
      </c>
      <c r="M48" s="159">
        <f>Oct.!$D48*初期設定!$F$4</f>
        <v>0</v>
      </c>
      <c r="N48" s="159">
        <f>Nov.!$D48*初期設定!$F$4</f>
        <v>0</v>
      </c>
      <c r="O48" s="160">
        <f>Dec.!$D48*初期設定!$F$4</f>
        <v>0</v>
      </c>
      <c r="P48" s="184">
        <f t="shared" si="1"/>
        <v>0</v>
      </c>
      <c r="Q48" s="155">
        <f t="shared" si="2"/>
        <v>0</v>
      </c>
      <c r="R48" s="127"/>
      <c r="S48" s="196"/>
      <c r="T48" s="197"/>
      <c r="U48" s="197"/>
      <c r="V48" s="198"/>
      <c r="W48" s="127"/>
      <c r="X48" s="199"/>
      <c r="Y48" s="127"/>
    </row>
    <row r="49" spans="1:25" ht="22.65" customHeight="1" thickBot="1" x14ac:dyDescent="0.2">
      <c r="A49" s="149"/>
      <c r="B49" s="467"/>
      <c r="C49" s="211" t="s">
        <v>205</v>
      </c>
      <c r="D49" s="212">
        <f>SUBTOTAL(9,D14:D48)</f>
        <v>0</v>
      </c>
      <c r="E49" s="212">
        <f t="shared" ref="E49:O49" si="5">SUBTOTAL(9,E14:E48)</f>
        <v>0</v>
      </c>
      <c r="F49" s="212">
        <f t="shared" si="5"/>
        <v>0</v>
      </c>
      <c r="G49" s="212">
        <f t="shared" si="5"/>
        <v>0</v>
      </c>
      <c r="H49" s="212">
        <f t="shared" si="5"/>
        <v>0</v>
      </c>
      <c r="I49" s="212">
        <f t="shared" si="5"/>
        <v>0</v>
      </c>
      <c r="J49" s="212">
        <f t="shared" si="5"/>
        <v>0</v>
      </c>
      <c r="K49" s="212">
        <f t="shared" si="5"/>
        <v>0</v>
      </c>
      <c r="L49" s="212">
        <f t="shared" si="5"/>
        <v>0</v>
      </c>
      <c r="M49" s="212">
        <f t="shared" si="5"/>
        <v>0</v>
      </c>
      <c r="N49" s="212">
        <f t="shared" si="5"/>
        <v>0</v>
      </c>
      <c r="O49" s="213">
        <f t="shared" si="5"/>
        <v>0</v>
      </c>
      <c r="P49" s="214">
        <f t="shared" si="1"/>
        <v>0</v>
      </c>
      <c r="Q49" s="215">
        <f t="shared" si="2"/>
        <v>0</v>
      </c>
      <c r="R49" s="127"/>
      <c r="S49" s="216" t="s">
        <v>205</v>
      </c>
      <c r="T49" s="217">
        <f>SUM(T14:T48)</f>
        <v>0</v>
      </c>
      <c r="U49" s="218"/>
      <c r="V49" s="219"/>
      <c r="W49" s="127"/>
      <c r="X49" s="220">
        <f>SUM(D49:O49)+SUM(T49:V49)</f>
        <v>0</v>
      </c>
      <c r="Y49" s="127"/>
    </row>
    <row r="50" spans="1:25" ht="22.65" customHeight="1" thickBot="1" x14ac:dyDescent="0.2">
      <c r="A50" s="149"/>
      <c r="B50" s="221" t="s">
        <v>206</v>
      </c>
      <c r="C50" s="222" t="s">
        <v>207</v>
      </c>
      <c r="D50" s="223">
        <f>D13-D49</f>
        <v>0</v>
      </c>
      <c r="E50" s="223">
        <f>E13-E49</f>
        <v>0</v>
      </c>
      <c r="F50" s="223">
        <f t="shared" ref="F50:P50" si="6">F13-F49</f>
        <v>0</v>
      </c>
      <c r="G50" s="223">
        <f t="shared" si="6"/>
        <v>0</v>
      </c>
      <c r="H50" s="223">
        <f t="shared" si="6"/>
        <v>0</v>
      </c>
      <c r="I50" s="223">
        <f t="shared" si="6"/>
        <v>0</v>
      </c>
      <c r="J50" s="223">
        <f t="shared" si="6"/>
        <v>0</v>
      </c>
      <c r="K50" s="223">
        <f t="shared" si="6"/>
        <v>0</v>
      </c>
      <c r="L50" s="223">
        <f t="shared" si="6"/>
        <v>0</v>
      </c>
      <c r="M50" s="223">
        <f t="shared" si="6"/>
        <v>0</v>
      </c>
      <c r="N50" s="223">
        <f t="shared" si="6"/>
        <v>0</v>
      </c>
      <c r="O50" s="224">
        <f t="shared" si="6"/>
        <v>0</v>
      </c>
      <c r="P50" s="225">
        <f t="shared" si="6"/>
        <v>0</v>
      </c>
      <c r="Q50" s="226">
        <f>IF(COUNTIF($D$50:$O$50,"&lt;&gt;0")&lt;&gt;0,P50/COUNTIF($D$50:$O$50,"&lt;&gt;0"),0)</f>
        <v>0</v>
      </c>
      <c r="R50" s="127"/>
      <c r="S50" s="227" t="s">
        <v>206</v>
      </c>
      <c r="T50" s="224">
        <f>SUM(T13:V13)-T49</f>
        <v>0</v>
      </c>
      <c r="U50" s="228"/>
      <c r="V50" s="229"/>
      <c r="W50" s="127"/>
      <c r="X50" s="230">
        <f>X13-X49</f>
        <v>0</v>
      </c>
      <c r="Y50" s="127"/>
    </row>
    <row r="51" spans="1:25" ht="25.35" customHeight="1" x14ac:dyDescent="0.15">
      <c r="A51" s="14" t="s">
        <v>152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</row>
  </sheetData>
  <sheetProtection algorithmName="SHA-512" hashValue="4YQZrsASLbEfepDHWWdPg7t02iyKS/ccR5CysjTDlLow5dpSozQ2hzPexqvuDylprvaTPVo5Oafm8rwK2axZ+Q==" saltValue="Z+eWWPng4ICuQFfQstHi5w==" spinCount="100000" sheet="1" objects="1" scenarios="1"/>
  <mergeCells count="18">
    <mergeCell ref="B14:B49"/>
    <mergeCell ref="B3:C3"/>
    <mergeCell ref="D3:E3"/>
    <mergeCell ref="G3:H3"/>
    <mergeCell ref="I3:J3"/>
    <mergeCell ref="B4:C4"/>
    <mergeCell ref="D4:E4"/>
    <mergeCell ref="G4:H4"/>
    <mergeCell ref="I4:J4"/>
    <mergeCell ref="B6:Q6"/>
    <mergeCell ref="S6:V6"/>
    <mergeCell ref="B8:B13"/>
    <mergeCell ref="Q3:T3"/>
    <mergeCell ref="U3:X3"/>
    <mergeCell ref="Q4:R4"/>
    <mergeCell ref="S4:T4"/>
    <mergeCell ref="U4:V4"/>
    <mergeCell ref="W4:X4"/>
  </mergeCells>
  <phoneticPr fontId="13"/>
  <conditionalFormatting sqref="E1:E2 J1:IW2 F1:I14 A1:D1048576 K3:P4 Y3:IW4 K5:IW12 J5:J14 E5:E65536 K13:P34 Q13:IW50 H15:J34 F15:G48 H35:P48 K49:P50 J49:J65536 F49:I1048576 K51:IW1048576">
    <cfRule type="cellIs" dxfId="9" priority="3" stopIfTrue="1" operator="lessThan">
      <formula>0</formula>
    </cfRule>
    <cfRule type="cellIs" dxfId="8" priority="4" stopIfTrue="1" operator="equal">
      <formula>0</formula>
    </cfRule>
  </conditionalFormatting>
  <conditionalFormatting sqref="Q4 W4">
    <cfRule type="cellIs" dxfId="7" priority="1" stopIfTrue="1" operator="lessThan">
      <formula>0</formula>
    </cfRule>
    <cfRule type="cellIs" dxfId="6" priority="2" stopIfTrue="1" operator="equal">
      <formula>0</formula>
    </cfRule>
  </conditionalFormatting>
  <printOptions horizontalCentered="1"/>
  <pageMargins left="0.23622047244094491" right="0.23622047244094491" top="0.31496062992125984" bottom="0.31496062992125984" header="0.51181102362204722" footer="0.51181102362204722"/>
  <pageSetup paperSize="9" scale="47" firstPageNumber="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Y51"/>
  <sheetViews>
    <sheetView view="pageBreakPreview" zoomScaleNormal="100" zoomScaleSheetLayoutView="100" workbookViewId="0">
      <selection activeCell="L21" sqref="L21"/>
    </sheetView>
  </sheetViews>
  <sheetFormatPr defaultColWidth="0" defaultRowHeight="16.2" zeroHeight="1" x14ac:dyDescent="0.15"/>
  <cols>
    <col min="1" max="1" width="4.88671875" customWidth="1"/>
    <col min="2" max="2" width="7.109375" style="26" customWidth="1"/>
    <col min="3" max="3" width="37.109375" style="26" customWidth="1"/>
    <col min="4" max="17" width="14.109375" style="26" customWidth="1"/>
    <col min="18" max="18" width="5.6640625" style="26" customWidth="1"/>
    <col min="19" max="22" width="14.109375" style="26" customWidth="1"/>
    <col min="23" max="23" width="5.88671875" style="26" customWidth="1"/>
    <col min="24" max="24" width="14.109375" style="26" customWidth="1"/>
    <col min="25" max="25" width="4.88671875" style="26" customWidth="1"/>
    <col min="26" max="16384" width="0" style="4" hidden="1"/>
  </cols>
  <sheetData>
    <row r="1" spans="1:25" ht="28.5" customHeight="1" x14ac:dyDescent="0.15">
      <c r="A1" s="125"/>
      <c r="B1" s="126" t="s">
        <v>208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5" ht="5.4" customHeight="1" x14ac:dyDescent="0.15">
      <c r="A2" s="125"/>
      <c r="B2" s="128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5" s="5" customFormat="1" ht="22.65" customHeight="1" x14ac:dyDescent="0.2">
      <c r="A3" s="129"/>
      <c r="B3" s="468" t="s">
        <v>209</v>
      </c>
      <c r="C3" s="468"/>
      <c r="D3" s="492" t="str">
        <f>初期設定!F17</f>
        <v/>
      </c>
      <c r="E3" s="492"/>
      <c r="F3" s="496" t="str">
        <f>初期設定!$E$4</f>
        <v>USD(ドル)</v>
      </c>
      <c r="G3" s="496"/>
      <c r="H3" s="494" t="s">
        <v>210</v>
      </c>
      <c r="I3" s="494"/>
      <c r="J3" s="494"/>
      <c r="K3" s="494"/>
      <c r="L3" s="490" t="str">
        <f>IFERROR(D3+X50,"")</f>
        <v/>
      </c>
      <c r="M3" s="490"/>
      <c r="N3" s="494" t="str">
        <f>初期設定!$E$4</f>
        <v>USD(ドル)</v>
      </c>
      <c r="O3" s="494"/>
      <c r="P3" s="127"/>
      <c r="Q3" s="459" t="s">
        <v>153</v>
      </c>
      <c r="R3" s="459"/>
      <c r="S3" s="459"/>
      <c r="T3" s="459"/>
      <c r="U3" s="460" t="s">
        <v>154</v>
      </c>
      <c r="V3" s="460"/>
      <c r="W3" s="460"/>
      <c r="X3" s="460"/>
      <c r="Y3" s="132"/>
    </row>
    <row r="4" spans="1:25" s="5" customFormat="1" ht="22.65" customHeight="1" x14ac:dyDescent="0.2">
      <c r="A4" s="129"/>
      <c r="B4" s="474" t="s">
        <v>211</v>
      </c>
      <c r="C4" s="474"/>
      <c r="D4" s="493" t="str">
        <f>初期設定!F25</f>
        <v/>
      </c>
      <c r="E4" s="493"/>
      <c r="F4" s="497" t="str">
        <f>初期設定!$E$4</f>
        <v>USD(ドル)</v>
      </c>
      <c r="G4" s="497"/>
      <c r="H4" s="495" t="s">
        <v>212</v>
      </c>
      <c r="I4" s="495"/>
      <c r="J4" s="495"/>
      <c r="K4" s="495"/>
      <c r="L4" s="491" t="str">
        <f>IF(L3&gt;D4,L3-D4,"")</f>
        <v/>
      </c>
      <c r="M4" s="491"/>
      <c r="N4" s="495" t="str">
        <f>初期設定!$E$4</f>
        <v>USD(ドル)</v>
      </c>
      <c r="O4" s="495"/>
      <c r="P4" s="127"/>
      <c r="Q4" s="461" t="str">
        <f>初期設定!$E$4</f>
        <v>USD(ドル)</v>
      </c>
      <c r="R4" s="461"/>
      <c r="S4" s="462" t="str">
        <f>VLOOKUP(Q4,リスト!$B$1:$C$35,2,)</f>
        <v>$</v>
      </c>
      <c r="T4" s="462"/>
      <c r="U4" s="463" t="str">
        <f>"1"&amp;$S$4&amp;"あたり"</f>
        <v>1$あたり</v>
      </c>
      <c r="V4" s="463"/>
      <c r="W4" s="464">
        <f>初期設定!$F$4</f>
        <v>0</v>
      </c>
      <c r="X4" s="464"/>
      <c r="Y4" s="132"/>
    </row>
    <row r="5" spans="1:25" ht="9.75" customHeight="1" thickBot="1" x14ac:dyDescent="0.2">
      <c r="A5" s="125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</row>
    <row r="6" spans="1:25" s="6" customFormat="1" ht="24" customHeight="1" x14ac:dyDescent="0.15">
      <c r="A6" s="135"/>
      <c r="B6" s="480" t="s">
        <v>213</v>
      </c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1"/>
      <c r="R6" s="136"/>
      <c r="S6" s="484" t="s">
        <v>214</v>
      </c>
      <c r="T6" s="485"/>
      <c r="U6" s="485"/>
      <c r="V6" s="486"/>
      <c r="W6" s="136"/>
      <c r="X6" s="482" t="s">
        <v>215</v>
      </c>
      <c r="Y6" s="136"/>
    </row>
    <row r="7" spans="1:25" s="6" customFormat="1" ht="22.65" customHeight="1" thickBot="1" x14ac:dyDescent="0.2">
      <c r="A7" s="135"/>
      <c r="B7" s="138"/>
      <c r="C7" s="139"/>
      <c r="D7" s="140" t="s">
        <v>216</v>
      </c>
      <c r="E7" s="141" t="s">
        <v>217</v>
      </c>
      <c r="F7" s="141" t="s">
        <v>218</v>
      </c>
      <c r="G7" s="141" t="s">
        <v>219</v>
      </c>
      <c r="H7" s="141" t="s">
        <v>220</v>
      </c>
      <c r="I7" s="141" t="s">
        <v>221</v>
      </c>
      <c r="J7" s="141" t="s">
        <v>222</v>
      </c>
      <c r="K7" s="141" t="s">
        <v>223</v>
      </c>
      <c r="L7" s="141" t="s">
        <v>224</v>
      </c>
      <c r="M7" s="141" t="s">
        <v>225</v>
      </c>
      <c r="N7" s="141" t="s">
        <v>226</v>
      </c>
      <c r="O7" s="142" t="s">
        <v>227</v>
      </c>
      <c r="P7" s="143" t="s">
        <v>228</v>
      </c>
      <c r="Q7" s="144" t="s">
        <v>229</v>
      </c>
      <c r="R7" s="136"/>
      <c r="S7" s="487"/>
      <c r="T7" s="488"/>
      <c r="U7" s="488"/>
      <c r="V7" s="489"/>
      <c r="W7" s="136"/>
      <c r="X7" s="483"/>
      <c r="Y7" s="136"/>
    </row>
    <row r="8" spans="1:25" ht="22.65" customHeight="1" thickTop="1" x14ac:dyDescent="0.15">
      <c r="A8" s="149"/>
      <c r="B8" s="456" t="s">
        <v>199</v>
      </c>
      <c r="C8" s="150" t="str">
        <f>IF(ISBLANK(初期設定!C2)=TRUE,"",初期設定!C2)</f>
        <v>世帯主収入</v>
      </c>
      <c r="D8" s="232">
        <f>Jan.!$D5</f>
        <v>0</v>
      </c>
      <c r="E8" s="232">
        <f>Feb.!$D5</f>
        <v>0</v>
      </c>
      <c r="F8" s="232">
        <f>Mar.!$D5</f>
        <v>0</v>
      </c>
      <c r="G8" s="232">
        <f>Apr.!$D5</f>
        <v>0</v>
      </c>
      <c r="H8" s="232">
        <f>May!$D5</f>
        <v>0</v>
      </c>
      <c r="I8" s="232">
        <f>Jun.!$D5</f>
        <v>0</v>
      </c>
      <c r="J8" s="232">
        <f>Jul.!$D5</f>
        <v>0</v>
      </c>
      <c r="K8" s="232">
        <f>Aug.!$D5</f>
        <v>0</v>
      </c>
      <c r="L8" s="232">
        <f>Sep.!$D5</f>
        <v>0</v>
      </c>
      <c r="M8" s="232">
        <f>Oct.!$D5</f>
        <v>0</v>
      </c>
      <c r="N8" s="232">
        <f>Nov.!$D5</f>
        <v>0</v>
      </c>
      <c r="O8" s="233">
        <f>Dec.!$D5</f>
        <v>0</v>
      </c>
      <c r="P8" s="234">
        <f>IF(COUNTA(D8:O8)&gt;0,SUM(D8:O8),0)</f>
        <v>0</v>
      </c>
      <c r="Q8" s="235">
        <f>IF(COUNTIF($D$50:$O$50,"&lt;&gt;0")&lt;&gt;0,P8/COUNTIF($D$50:$O$50,"&lt;&gt;0"),0)</f>
        <v>0</v>
      </c>
      <c r="R8" s="127"/>
      <c r="S8" s="156" t="s">
        <v>200</v>
      </c>
      <c r="T8" s="236">
        <f>ボーナス等の臨時収支!E5</f>
        <v>0</v>
      </c>
      <c r="U8" s="236">
        <f>ボーナス等の臨時収支!E6</f>
        <v>0</v>
      </c>
      <c r="V8" s="237">
        <f>ボーナス等の臨時収支!E7</f>
        <v>0</v>
      </c>
      <c r="W8" s="238"/>
      <c r="X8" s="239">
        <f t="shared" ref="X8:X13" si="0">SUM(D8:O8)+SUM(T8:V8)</f>
        <v>0</v>
      </c>
      <c r="Y8" s="127"/>
    </row>
    <row r="9" spans="1:25" ht="22.65" customHeight="1" x14ac:dyDescent="0.15">
      <c r="A9" s="149"/>
      <c r="B9" s="457"/>
      <c r="C9" s="158" t="str">
        <f>IF(ISBLANK(初期設定!C3)=TRUE,"",初期設定!C3)</f>
        <v>配偶者収入</v>
      </c>
      <c r="D9" s="232">
        <f>Jan.!$D6</f>
        <v>0</v>
      </c>
      <c r="E9" s="232">
        <f>Feb.!$D6</f>
        <v>0</v>
      </c>
      <c r="F9" s="232">
        <f>Mar.!$D6</f>
        <v>0</v>
      </c>
      <c r="G9" s="232">
        <f>Apr.!$D6</f>
        <v>0</v>
      </c>
      <c r="H9" s="232">
        <f>May!$D6</f>
        <v>0</v>
      </c>
      <c r="I9" s="232">
        <f>Jun.!$D6</f>
        <v>0</v>
      </c>
      <c r="J9" s="232">
        <f>Jul.!$D6</f>
        <v>0</v>
      </c>
      <c r="K9" s="232">
        <f>Aug.!$D6</f>
        <v>0</v>
      </c>
      <c r="L9" s="232">
        <f>Sep.!$D6</f>
        <v>0</v>
      </c>
      <c r="M9" s="232">
        <f>Oct.!$D6</f>
        <v>0</v>
      </c>
      <c r="N9" s="232">
        <f>Nov.!$D6</f>
        <v>0</v>
      </c>
      <c r="O9" s="233">
        <f>Dec.!$D6</f>
        <v>0</v>
      </c>
      <c r="P9" s="234">
        <f t="shared" ref="P9:P49" si="1">IF(COUNTA(D9:O9)&gt;0,SUM(D9:O9),0)</f>
        <v>0</v>
      </c>
      <c r="Q9" s="235">
        <f t="shared" ref="Q9:Q49" si="2">IF(COUNTIF($D$50:$O$50,"&lt;&gt;0")&lt;&gt;0,P9/COUNTIF($D$50:$O$50,"&lt;&gt;0"),0)</f>
        <v>0</v>
      </c>
      <c r="R9" s="127"/>
      <c r="S9" s="161" t="s">
        <v>201</v>
      </c>
      <c r="T9" s="240">
        <f>ボーナス等の臨時収支!E8</f>
        <v>0</v>
      </c>
      <c r="U9" s="240">
        <f>ボーナス等の臨時収支!E9</f>
        <v>0</v>
      </c>
      <c r="V9" s="241">
        <f>ボーナス等の臨時収支!E10</f>
        <v>0</v>
      </c>
      <c r="W9" s="238"/>
      <c r="X9" s="242">
        <f t="shared" si="0"/>
        <v>0</v>
      </c>
      <c r="Y9" s="127"/>
    </row>
    <row r="10" spans="1:25" ht="22.65" customHeight="1" x14ac:dyDescent="0.15">
      <c r="A10" s="149"/>
      <c r="B10" s="457"/>
      <c r="C10" s="158" t="str">
        <f>IF(ISBLANK(初期設定!C4)=TRUE,"",初期設定!C4)</f>
        <v/>
      </c>
      <c r="D10" s="232">
        <f>Jan.!$D7</f>
        <v>0</v>
      </c>
      <c r="E10" s="232">
        <f>Feb.!$D7</f>
        <v>0</v>
      </c>
      <c r="F10" s="232">
        <f>Mar.!$D7</f>
        <v>0</v>
      </c>
      <c r="G10" s="232">
        <f>Apr.!$D7</f>
        <v>0</v>
      </c>
      <c r="H10" s="232">
        <f>May!$D7</f>
        <v>0</v>
      </c>
      <c r="I10" s="232">
        <f>Jun.!$D7</f>
        <v>0</v>
      </c>
      <c r="J10" s="232">
        <f>Jul.!$D7</f>
        <v>0</v>
      </c>
      <c r="K10" s="232">
        <f>Aug.!$D7</f>
        <v>0</v>
      </c>
      <c r="L10" s="232">
        <f>Sep.!$D7</f>
        <v>0</v>
      </c>
      <c r="M10" s="232">
        <f>Oct.!$D7</f>
        <v>0</v>
      </c>
      <c r="N10" s="232">
        <f>Nov.!$D7</f>
        <v>0</v>
      </c>
      <c r="O10" s="233">
        <f>Dec.!$D7</f>
        <v>0</v>
      </c>
      <c r="P10" s="234">
        <f t="shared" si="1"/>
        <v>0</v>
      </c>
      <c r="Q10" s="235">
        <f t="shared" si="2"/>
        <v>0</v>
      </c>
      <c r="R10" s="127"/>
      <c r="S10" s="161" t="str">
        <f>IF(ISBLANK(ボーナス等の臨時収支!D11)=TRUE,"",ボーナス等の臨時収支!D11)</f>
        <v/>
      </c>
      <c r="T10" s="240">
        <f>ボーナス等の臨時収支!E11</f>
        <v>0</v>
      </c>
      <c r="U10" s="243"/>
      <c r="V10" s="244"/>
      <c r="W10" s="238"/>
      <c r="X10" s="242">
        <f t="shared" si="0"/>
        <v>0</v>
      </c>
      <c r="Y10" s="127"/>
    </row>
    <row r="11" spans="1:25" ht="22.65" customHeight="1" x14ac:dyDescent="0.15">
      <c r="A11" s="149"/>
      <c r="B11" s="457"/>
      <c r="C11" s="158" t="str">
        <f>IF(ISBLANK(初期設定!C5)=TRUE,"",初期設定!C5)</f>
        <v/>
      </c>
      <c r="D11" s="232">
        <f>Jan.!$D8</f>
        <v>0</v>
      </c>
      <c r="E11" s="232">
        <f>Feb.!$D8</f>
        <v>0</v>
      </c>
      <c r="F11" s="232">
        <f>Mar.!$D8</f>
        <v>0</v>
      </c>
      <c r="G11" s="232">
        <f>Apr.!$D8</f>
        <v>0</v>
      </c>
      <c r="H11" s="232">
        <f>May!$D8</f>
        <v>0</v>
      </c>
      <c r="I11" s="232">
        <f>Jun.!$D8</f>
        <v>0</v>
      </c>
      <c r="J11" s="232">
        <f>Jul.!$D8</f>
        <v>0</v>
      </c>
      <c r="K11" s="232">
        <f>Aug.!$D8</f>
        <v>0</v>
      </c>
      <c r="L11" s="232">
        <f>Sep.!$D8</f>
        <v>0</v>
      </c>
      <c r="M11" s="232">
        <f>Oct.!$D8</f>
        <v>0</v>
      </c>
      <c r="N11" s="232">
        <f>Nov.!$D8</f>
        <v>0</v>
      </c>
      <c r="O11" s="233">
        <f>Dec.!$D8</f>
        <v>0</v>
      </c>
      <c r="P11" s="234">
        <f t="shared" si="1"/>
        <v>0</v>
      </c>
      <c r="Q11" s="235">
        <f t="shared" si="2"/>
        <v>0</v>
      </c>
      <c r="R11" s="127"/>
      <c r="S11" s="161" t="str">
        <f>IF(ISBLANK(ボーナス等の臨時収支!D12)=TRUE,"",ボーナス等の臨時収支!D12)</f>
        <v/>
      </c>
      <c r="T11" s="240">
        <f>ボーナス等の臨時収支!E12</f>
        <v>0</v>
      </c>
      <c r="U11" s="243"/>
      <c r="V11" s="244"/>
      <c r="W11" s="238"/>
      <c r="X11" s="242">
        <f t="shared" si="0"/>
        <v>0</v>
      </c>
      <c r="Y11" s="127"/>
    </row>
    <row r="12" spans="1:25" ht="22.65" customHeight="1" x14ac:dyDescent="0.15">
      <c r="A12" s="149"/>
      <c r="B12" s="457"/>
      <c r="C12" s="158" t="str">
        <f>IF(ISBLANK(初期設定!C6)=TRUE,"",初期設定!C6)</f>
        <v/>
      </c>
      <c r="D12" s="232">
        <f>Jan.!$D9</f>
        <v>0</v>
      </c>
      <c r="E12" s="232">
        <f>Feb.!$D9</f>
        <v>0</v>
      </c>
      <c r="F12" s="232">
        <f>Mar.!$D9</f>
        <v>0</v>
      </c>
      <c r="G12" s="232">
        <f>Apr.!$D9</f>
        <v>0</v>
      </c>
      <c r="H12" s="232">
        <f>May!$D9</f>
        <v>0</v>
      </c>
      <c r="I12" s="232">
        <f>Jun.!$D9</f>
        <v>0</v>
      </c>
      <c r="J12" s="232">
        <f>Jul.!$D9</f>
        <v>0</v>
      </c>
      <c r="K12" s="232">
        <f>Aug.!$D9</f>
        <v>0</v>
      </c>
      <c r="L12" s="232">
        <f>Sep.!$D9</f>
        <v>0</v>
      </c>
      <c r="M12" s="232">
        <f>Oct.!$D9</f>
        <v>0</v>
      </c>
      <c r="N12" s="232">
        <f>Nov.!$D9</f>
        <v>0</v>
      </c>
      <c r="O12" s="233">
        <f>Dec.!$D9</f>
        <v>0</v>
      </c>
      <c r="P12" s="234">
        <f t="shared" si="1"/>
        <v>0</v>
      </c>
      <c r="Q12" s="235">
        <f t="shared" si="2"/>
        <v>0</v>
      </c>
      <c r="R12" s="127"/>
      <c r="S12" s="161" t="str">
        <f>IF(ISBLANK(ボーナス等の臨時収支!D13)=TRUE,"",ボーナス等の臨時収支!D13)</f>
        <v/>
      </c>
      <c r="T12" s="240">
        <f>ボーナス等の臨時収支!E13</f>
        <v>0</v>
      </c>
      <c r="U12" s="243"/>
      <c r="V12" s="244"/>
      <c r="W12" s="238"/>
      <c r="X12" s="242">
        <f t="shared" si="0"/>
        <v>0</v>
      </c>
      <c r="Y12" s="127"/>
    </row>
    <row r="13" spans="1:25" ht="22.65" customHeight="1" thickBot="1" x14ac:dyDescent="0.2">
      <c r="A13" s="149"/>
      <c r="B13" s="458"/>
      <c r="C13" s="166" t="s">
        <v>202</v>
      </c>
      <c r="D13" s="245">
        <f t="shared" ref="D13:O13" si="3">SUM(D8:D12)</f>
        <v>0</v>
      </c>
      <c r="E13" s="245">
        <f t="shared" si="3"/>
        <v>0</v>
      </c>
      <c r="F13" s="245">
        <f t="shared" si="3"/>
        <v>0</v>
      </c>
      <c r="G13" s="245">
        <f t="shared" si="3"/>
        <v>0</v>
      </c>
      <c r="H13" s="245">
        <f t="shared" si="3"/>
        <v>0</v>
      </c>
      <c r="I13" s="245">
        <f t="shared" si="3"/>
        <v>0</v>
      </c>
      <c r="J13" s="245">
        <f t="shared" si="3"/>
        <v>0</v>
      </c>
      <c r="K13" s="245">
        <f t="shared" si="3"/>
        <v>0</v>
      </c>
      <c r="L13" s="245">
        <f t="shared" si="3"/>
        <v>0</v>
      </c>
      <c r="M13" s="245">
        <f t="shared" si="3"/>
        <v>0</v>
      </c>
      <c r="N13" s="245">
        <f t="shared" si="3"/>
        <v>0</v>
      </c>
      <c r="O13" s="246">
        <f t="shared" si="3"/>
        <v>0</v>
      </c>
      <c r="P13" s="247">
        <f t="shared" si="1"/>
        <v>0</v>
      </c>
      <c r="Q13" s="248">
        <f t="shared" si="2"/>
        <v>0</v>
      </c>
      <c r="R13" s="127"/>
      <c r="S13" s="171" t="s">
        <v>203</v>
      </c>
      <c r="T13" s="249">
        <f t="shared" ref="T13" si="4">SUM(T8:T12)</f>
        <v>0</v>
      </c>
      <c r="U13" s="249">
        <f>SUM(U8:U12)</f>
        <v>0</v>
      </c>
      <c r="V13" s="250">
        <f>SUM(V8:V12)</f>
        <v>0</v>
      </c>
      <c r="W13" s="238"/>
      <c r="X13" s="251">
        <f t="shared" si="0"/>
        <v>0</v>
      </c>
      <c r="Y13" s="127"/>
    </row>
    <row r="14" spans="1:25" ht="22.65" customHeight="1" x14ac:dyDescent="0.15">
      <c r="A14" s="149"/>
      <c r="B14" s="465" t="s">
        <v>204</v>
      </c>
      <c r="C14" s="174" t="str">
        <f>IF(ISBLANK(初期設定!C8)=TRUE,"",初期設定!C8)</f>
        <v>食費</v>
      </c>
      <c r="D14" s="252">
        <f>Jan.!$D13</f>
        <v>0</v>
      </c>
      <c r="E14" s="253">
        <f>Feb.!$D13</f>
        <v>0</v>
      </c>
      <c r="F14" s="253">
        <f>Mar.!$D13</f>
        <v>0</v>
      </c>
      <c r="G14" s="253">
        <f>Apr.!$D13</f>
        <v>0</v>
      </c>
      <c r="H14" s="253">
        <f>May!$D13</f>
        <v>0</v>
      </c>
      <c r="I14" s="253">
        <f>Jun.!$D13</f>
        <v>0</v>
      </c>
      <c r="J14" s="253">
        <f>Jul.!$D13</f>
        <v>0</v>
      </c>
      <c r="K14" s="253">
        <f>Aug.!$D13</f>
        <v>0</v>
      </c>
      <c r="L14" s="253">
        <f>Sep.!$D13</f>
        <v>0</v>
      </c>
      <c r="M14" s="253">
        <f>Oct.!$D13</f>
        <v>0</v>
      </c>
      <c r="N14" s="253">
        <f>Nov.!$D13</f>
        <v>0</v>
      </c>
      <c r="O14" s="254">
        <f>Dec.!$D13</f>
        <v>0</v>
      </c>
      <c r="P14" s="255">
        <f t="shared" si="1"/>
        <v>0</v>
      </c>
      <c r="Q14" s="235">
        <f t="shared" si="2"/>
        <v>0</v>
      </c>
      <c r="R14" s="127"/>
      <c r="S14" s="179" t="str">
        <f>IF(ISBLANK(ボーナス等の臨時収支!C19)=TRUE,"",ボーナス等の臨時収支!C19)</f>
        <v/>
      </c>
      <c r="T14" s="256" t="str">
        <f>IF(ISBLANK(ボーナス等の臨時収支!E19)=TRUE,"",ボーナス等の臨時収支!E19)</f>
        <v/>
      </c>
      <c r="U14" s="257"/>
      <c r="V14" s="258"/>
      <c r="W14" s="238"/>
      <c r="X14" s="259"/>
      <c r="Y14" s="127"/>
    </row>
    <row r="15" spans="1:25" ht="22.65" customHeight="1" x14ac:dyDescent="0.15">
      <c r="A15" s="149"/>
      <c r="B15" s="466"/>
      <c r="C15" s="183" t="str">
        <f>IF(ISBLANK(初期設定!C9)=TRUE,"",初期設定!C9)</f>
        <v>外食費</v>
      </c>
      <c r="D15" s="260">
        <f>Jan.!$D14</f>
        <v>0</v>
      </c>
      <c r="E15" s="261">
        <f>Feb.!$D14</f>
        <v>0</v>
      </c>
      <c r="F15" s="261">
        <f>Mar.!$D14</f>
        <v>0</v>
      </c>
      <c r="G15" s="261">
        <f>Apr.!$D14</f>
        <v>0</v>
      </c>
      <c r="H15" s="261">
        <f>May!$D14</f>
        <v>0</v>
      </c>
      <c r="I15" s="261">
        <f>Jun.!$D14</f>
        <v>0</v>
      </c>
      <c r="J15" s="261">
        <f>Jul.!$D14</f>
        <v>0</v>
      </c>
      <c r="K15" s="261">
        <f>Aug.!$D14</f>
        <v>0</v>
      </c>
      <c r="L15" s="261">
        <f>Sep.!$D14</f>
        <v>0</v>
      </c>
      <c r="M15" s="261">
        <f>Oct.!$D14</f>
        <v>0</v>
      </c>
      <c r="N15" s="261">
        <f>Nov.!$D14</f>
        <v>0</v>
      </c>
      <c r="O15" s="262">
        <f>Dec.!$D14</f>
        <v>0</v>
      </c>
      <c r="P15" s="263">
        <f t="shared" si="1"/>
        <v>0</v>
      </c>
      <c r="Q15" s="235">
        <f t="shared" si="2"/>
        <v>0</v>
      </c>
      <c r="R15" s="127"/>
      <c r="S15" s="161" t="str">
        <f>IF(ISBLANK(ボーナス等の臨時収支!C20)=TRUE,"",ボーナス等の臨時収支!C20)</f>
        <v/>
      </c>
      <c r="T15" s="240" t="str">
        <f>IF(ISBLANK(ボーナス等の臨時収支!E20)=TRUE,"",ボーナス等の臨時収支!E20)</f>
        <v/>
      </c>
      <c r="U15" s="243"/>
      <c r="V15" s="244"/>
      <c r="W15" s="238"/>
      <c r="X15" s="264"/>
      <c r="Y15" s="127"/>
    </row>
    <row r="16" spans="1:25" ht="22.65" customHeight="1" x14ac:dyDescent="0.15">
      <c r="A16" s="149"/>
      <c r="B16" s="466"/>
      <c r="C16" s="183" t="str">
        <f>IF(ISBLANK(初期設定!C10)=TRUE,"",初期設定!C10)</f>
        <v>電気代</v>
      </c>
      <c r="D16" s="260">
        <f>Jan.!$D15</f>
        <v>0</v>
      </c>
      <c r="E16" s="261">
        <f>Feb.!$D15</f>
        <v>0</v>
      </c>
      <c r="F16" s="261">
        <f>Mar.!$D15</f>
        <v>0</v>
      </c>
      <c r="G16" s="261">
        <f>Apr.!$D15</f>
        <v>0</v>
      </c>
      <c r="H16" s="261">
        <f>May!$D15</f>
        <v>0</v>
      </c>
      <c r="I16" s="261">
        <f>Jun.!$D15</f>
        <v>0</v>
      </c>
      <c r="J16" s="261">
        <f>Jul.!$D15</f>
        <v>0</v>
      </c>
      <c r="K16" s="261">
        <f>Aug.!$D15</f>
        <v>0</v>
      </c>
      <c r="L16" s="261">
        <f>Sep.!$D15</f>
        <v>0</v>
      </c>
      <c r="M16" s="261">
        <f>Oct.!$D15</f>
        <v>0</v>
      </c>
      <c r="N16" s="261">
        <f>Nov.!$D15</f>
        <v>0</v>
      </c>
      <c r="O16" s="262">
        <f>Dec.!$D15</f>
        <v>0</v>
      </c>
      <c r="P16" s="263">
        <f t="shared" si="1"/>
        <v>0</v>
      </c>
      <c r="Q16" s="235">
        <f t="shared" si="2"/>
        <v>0</v>
      </c>
      <c r="R16" s="127"/>
      <c r="S16" s="161" t="str">
        <f>IF(ISBLANK(ボーナス等の臨時収支!C21)=TRUE,"",ボーナス等の臨時収支!C21)</f>
        <v/>
      </c>
      <c r="T16" s="240" t="str">
        <f>IF(ISBLANK(ボーナス等の臨時収支!E21)=TRUE,"",ボーナス等の臨時収支!E21)</f>
        <v/>
      </c>
      <c r="U16" s="243"/>
      <c r="V16" s="244"/>
      <c r="W16" s="238"/>
      <c r="X16" s="264"/>
      <c r="Y16" s="127"/>
    </row>
    <row r="17" spans="1:25" ht="22.65" customHeight="1" x14ac:dyDescent="0.15">
      <c r="A17" s="149"/>
      <c r="B17" s="466"/>
      <c r="C17" s="183" t="str">
        <f>IF(ISBLANK(初期設定!C11)=TRUE,"",初期設定!C11)</f>
        <v>水道代</v>
      </c>
      <c r="D17" s="260">
        <f>Jan.!$D16</f>
        <v>0</v>
      </c>
      <c r="E17" s="261">
        <f>Feb.!$D16</f>
        <v>0</v>
      </c>
      <c r="F17" s="261">
        <f>Mar.!$D16</f>
        <v>0</v>
      </c>
      <c r="G17" s="261">
        <f>Apr.!$D16</f>
        <v>0</v>
      </c>
      <c r="H17" s="261">
        <f>May!$D16</f>
        <v>0</v>
      </c>
      <c r="I17" s="261">
        <f>Jun.!$D16</f>
        <v>0</v>
      </c>
      <c r="J17" s="261">
        <f>Jul.!$D16</f>
        <v>0</v>
      </c>
      <c r="K17" s="261">
        <f>Aug.!$D16</f>
        <v>0</v>
      </c>
      <c r="L17" s="261">
        <f>Sep.!$D16</f>
        <v>0</v>
      </c>
      <c r="M17" s="261">
        <f>Oct.!$D16</f>
        <v>0</v>
      </c>
      <c r="N17" s="261">
        <f>Nov.!$D16</f>
        <v>0</v>
      </c>
      <c r="O17" s="262">
        <f>Dec.!$D16</f>
        <v>0</v>
      </c>
      <c r="P17" s="263">
        <f t="shared" si="1"/>
        <v>0</v>
      </c>
      <c r="Q17" s="235">
        <f t="shared" si="2"/>
        <v>0</v>
      </c>
      <c r="R17" s="127"/>
      <c r="S17" s="161" t="str">
        <f>IF(ISBLANK(ボーナス等の臨時収支!C22)=TRUE,"",ボーナス等の臨時収支!C22)</f>
        <v/>
      </c>
      <c r="T17" s="240" t="str">
        <f>IF(ISBLANK(ボーナス等の臨時収支!E22)=TRUE,"",ボーナス等の臨時収支!E22)</f>
        <v/>
      </c>
      <c r="U17" s="243"/>
      <c r="V17" s="244"/>
      <c r="W17" s="238"/>
      <c r="X17" s="264"/>
      <c r="Y17" s="127"/>
    </row>
    <row r="18" spans="1:25" ht="22.65" customHeight="1" x14ac:dyDescent="0.15">
      <c r="A18" s="149"/>
      <c r="B18" s="466"/>
      <c r="C18" s="183" t="str">
        <f>IF(ISBLANK(初期設定!C12)=TRUE,"",初期設定!C12)</f>
        <v>ガス代</v>
      </c>
      <c r="D18" s="260">
        <f>Jan.!$D17</f>
        <v>0</v>
      </c>
      <c r="E18" s="261">
        <f>Feb.!$D17</f>
        <v>0</v>
      </c>
      <c r="F18" s="261">
        <f>Mar.!$D17</f>
        <v>0</v>
      </c>
      <c r="G18" s="261">
        <f>Apr.!$D17</f>
        <v>0</v>
      </c>
      <c r="H18" s="261">
        <f>May!$D17</f>
        <v>0</v>
      </c>
      <c r="I18" s="261">
        <f>Jun.!$D17</f>
        <v>0</v>
      </c>
      <c r="J18" s="261">
        <f>Jul.!$D17</f>
        <v>0</v>
      </c>
      <c r="K18" s="261">
        <f>Aug.!$D17</f>
        <v>0</v>
      </c>
      <c r="L18" s="261">
        <f>Sep.!$D17</f>
        <v>0</v>
      </c>
      <c r="M18" s="261">
        <f>Oct.!$D17</f>
        <v>0</v>
      </c>
      <c r="N18" s="261">
        <f>Nov.!$D17</f>
        <v>0</v>
      </c>
      <c r="O18" s="262">
        <f>Dec.!$D17</f>
        <v>0</v>
      </c>
      <c r="P18" s="263">
        <f t="shared" si="1"/>
        <v>0</v>
      </c>
      <c r="Q18" s="235">
        <f t="shared" si="2"/>
        <v>0</v>
      </c>
      <c r="R18" s="127"/>
      <c r="S18" s="161" t="str">
        <f>IF(ISBLANK(ボーナス等の臨時収支!C23)=TRUE,"",ボーナス等の臨時収支!C23)</f>
        <v/>
      </c>
      <c r="T18" s="240" t="str">
        <f>IF(ISBLANK(ボーナス等の臨時収支!E23)=TRUE,"",ボーナス等の臨時収支!E23)</f>
        <v/>
      </c>
      <c r="U18" s="243"/>
      <c r="V18" s="244"/>
      <c r="W18" s="238"/>
      <c r="X18" s="264"/>
      <c r="Y18" s="127"/>
    </row>
    <row r="19" spans="1:25" ht="22.65" customHeight="1" x14ac:dyDescent="0.15">
      <c r="A19" s="149"/>
      <c r="B19" s="466"/>
      <c r="C19" s="183" t="str">
        <f>IF(ISBLANK(初期設定!C13)=TRUE,"",初期設定!C13)</f>
        <v>新聞(NHK・ケーブルTV等)</v>
      </c>
      <c r="D19" s="260">
        <f>Jan.!$D18</f>
        <v>0</v>
      </c>
      <c r="E19" s="261">
        <f>Feb.!$D18</f>
        <v>0</v>
      </c>
      <c r="F19" s="261">
        <f>Mar.!$D18</f>
        <v>0</v>
      </c>
      <c r="G19" s="261">
        <f>Apr.!$D18</f>
        <v>0</v>
      </c>
      <c r="H19" s="261">
        <f>May!$D18</f>
        <v>0</v>
      </c>
      <c r="I19" s="261">
        <f>Jun.!$D18</f>
        <v>0</v>
      </c>
      <c r="J19" s="261">
        <f>Jul.!$D18</f>
        <v>0</v>
      </c>
      <c r="K19" s="261">
        <f>Aug.!$D18</f>
        <v>0</v>
      </c>
      <c r="L19" s="261">
        <f>Sep.!$D18</f>
        <v>0</v>
      </c>
      <c r="M19" s="261">
        <f>Oct.!$D18</f>
        <v>0</v>
      </c>
      <c r="N19" s="261">
        <f>Nov.!$D18</f>
        <v>0</v>
      </c>
      <c r="O19" s="262">
        <f>Dec.!$D18</f>
        <v>0</v>
      </c>
      <c r="P19" s="263">
        <f t="shared" si="1"/>
        <v>0</v>
      </c>
      <c r="Q19" s="235">
        <f t="shared" si="2"/>
        <v>0</v>
      </c>
      <c r="R19" s="127"/>
      <c r="S19" s="161" t="str">
        <f>IF(ISBLANK(ボーナス等の臨時収支!C24)=TRUE,"",ボーナス等の臨時収支!C24)</f>
        <v/>
      </c>
      <c r="T19" s="240" t="str">
        <f>IF(ISBLANK(ボーナス等の臨時収支!E24)=TRUE,"",ボーナス等の臨時収支!E24)</f>
        <v/>
      </c>
      <c r="U19" s="243"/>
      <c r="V19" s="244"/>
      <c r="W19" s="238"/>
      <c r="X19" s="264"/>
      <c r="Y19" s="127"/>
    </row>
    <row r="20" spans="1:25" ht="22.65" customHeight="1" x14ac:dyDescent="0.15">
      <c r="A20" s="149"/>
      <c r="B20" s="466"/>
      <c r="C20" s="183" t="str">
        <f>IF(ISBLANK(初期設定!C14)=TRUE,"",初期設定!C14)</f>
        <v>通信費（固定電話）</v>
      </c>
      <c r="D20" s="260">
        <f>Jan.!$D19</f>
        <v>0</v>
      </c>
      <c r="E20" s="261">
        <f>Feb.!$D19</f>
        <v>0</v>
      </c>
      <c r="F20" s="261">
        <f>Mar.!$D19</f>
        <v>0</v>
      </c>
      <c r="G20" s="261">
        <f>Apr.!$D19</f>
        <v>0</v>
      </c>
      <c r="H20" s="261">
        <f>May!$D19</f>
        <v>0</v>
      </c>
      <c r="I20" s="261">
        <f>Jun.!$D19</f>
        <v>0</v>
      </c>
      <c r="J20" s="261">
        <f>Jul.!$D19</f>
        <v>0</v>
      </c>
      <c r="K20" s="261">
        <f>Aug.!$D19</f>
        <v>0</v>
      </c>
      <c r="L20" s="261">
        <f>Sep.!$D19</f>
        <v>0</v>
      </c>
      <c r="M20" s="261">
        <f>Oct.!$D19</f>
        <v>0</v>
      </c>
      <c r="N20" s="261">
        <f>Nov.!$D19</f>
        <v>0</v>
      </c>
      <c r="O20" s="262">
        <f>Dec.!$D19</f>
        <v>0</v>
      </c>
      <c r="P20" s="263">
        <f t="shared" si="1"/>
        <v>0</v>
      </c>
      <c r="Q20" s="235">
        <f t="shared" si="2"/>
        <v>0</v>
      </c>
      <c r="R20" s="127"/>
      <c r="S20" s="161" t="str">
        <f>IF(ISBLANK(ボーナス等の臨時収支!C25)=TRUE,"",ボーナス等の臨時収支!C25)</f>
        <v/>
      </c>
      <c r="T20" s="240" t="str">
        <f>IF(ISBLANK(ボーナス等の臨時収支!E25)=TRUE,"",ボーナス等の臨時収支!E25)</f>
        <v/>
      </c>
      <c r="U20" s="243"/>
      <c r="V20" s="244"/>
      <c r="W20" s="238"/>
      <c r="X20" s="264"/>
      <c r="Y20" s="127"/>
    </row>
    <row r="21" spans="1:25" ht="22.65" customHeight="1" x14ac:dyDescent="0.15">
      <c r="A21" s="149"/>
      <c r="B21" s="466"/>
      <c r="C21" s="183" t="str">
        <f>IF(ISBLANK(初期設定!C15)=TRUE,"",初期設定!C15)</f>
        <v>通信費（携帯）</v>
      </c>
      <c r="D21" s="260">
        <f>Jan.!$D20</f>
        <v>0</v>
      </c>
      <c r="E21" s="261">
        <f>Feb.!$D20</f>
        <v>0</v>
      </c>
      <c r="F21" s="261">
        <f>Mar.!$D20</f>
        <v>0</v>
      </c>
      <c r="G21" s="261">
        <f>Apr.!$D20</f>
        <v>0</v>
      </c>
      <c r="H21" s="261">
        <f>May!$D20</f>
        <v>0</v>
      </c>
      <c r="I21" s="261">
        <f>Jun.!$D20</f>
        <v>0</v>
      </c>
      <c r="J21" s="261">
        <f>Jul.!$D20</f>
        <v>0</v>
      </c>
      <c r="K21" s="261">
        <f>Aug.!$D20</f>
        <v>0</v>
      </c>
      <c r="L21" s="261">
        <f>Sep.!$D20</f>
        <v>0</v>
      </c>
      <c r="M21" s="261">
        <f>Oct.!$D20</f>
        <v>0</v>
      </c>
      <c r="N21" s="261">
        <f>Nov.!$D20</f>
        <v>0</v>
      </c>
      <c r="O21" s="262">
        <f>Dec.!$D20</f>
        <v>0</v>
      </c>
      <c r="P21" s="263">
        <f t="shared" si="1"/>
        <v>0</v>
      </c>
      <c r="Q21" s="235">
        <f t="shared" si="2"/>
        <v>0</v>
      </c>
      <c r="R21" s="127"/>
      <c r="S21" s="161" t="str">
        <f>IF(ISBLANK(ボーナス等の臨時収支!C26)=TRUE,"",ボーナス等の臨時収支!C26)</f>
        <v/>
      </c>
      <c r="T21" s="240" t="str">
        <f>IF(ISBLANK(ボーナス等の臨時収支!E26)=TRUE,"",ボーナス等の臨時収支!E26)</f>
        <v/>
      </c>
      <c r="U21" s="243"/>
      <c r="V21" s="244"/>
      <c r="W21" s="238"/>
      <c r="X21" s="264"/>
      <c r="Y21" s="127"/>
    </row>
    <row r="22" spans="1:25" ht="22.65" customHeight="1" x14ac:dyDescent="0.15">
      <c r="A22" s="149"/>
      <c r="B22" s="466"/>
      <c r="C22" s="183" t="str">
        <f>IF(ISBLANK(初期設定!C16)=TRUE,"",初期設定!C16)</f>
        <v>通信費（ネット・他）</v>
      </c>
      <c r="D22" s="260">
        <f>Jan.!$D21</f>
        <v>0</v>
      </c>
      <c r="E22" s="261">
        <f>Feb.!$D21</f>
        <v>0</v>
      </c>
      <c r="F22" s="261">
        <f>Mar.!$D21</f>
        <v>0</v>
      </c>
      <c r="G22" s="261">
        <f>Apr.!$D21</f>
        <v>0</v>
      </c>
      <c r="H22" s="261">
        <f>May!$D21</f>
        <v>0</v>
      </c>
      <c r="I22" s="261">
        <f>Jun.!$D21</f>
        <v>0</v>
      </c>
      <c r="J22" s="261">
        <f>Jul.!$D21</f>
        <v>0</v>
      </c>
      <c r="K22" s="261">
        <f>Aug.!$D21</f>
        <v>0</v>
      </c>
      <c r="L22" s="261">
        <f>Sep.!$D21</f>
        <v>0</v>
      </c>
      <c r="M22" s="261">
        <f>Oct.!$D21</f>
        <v>0</v>
      </c>
      <c r="N22" s="261">
        <f>Nov.!$D21</f>
        <v>0</v>
      </c>
      <c r="O22" s="262">
        <f>Dec.!$D21</f>
        <v>0</v>
      </c>
      <c r="P22" s="263">
        <f t="shared" si="1"/>
        <v>0</v>
      </c>
      <c r="Q22" s="235">
        <f t="shared" si="2"/>
        <v>0</v>
      </c>
      <c r="R22" s="127"/>
      <c r="S22" s="161" t="str">
        <f>IF(ISBLANK(ボーナス等の臨時収支!C27)=TRUE,"",ボーナス等の臨時収支!C27)</f>
        <v/>
      </c>
      <c r="T22" s="240" t="str">
        <f>IF(ISBLANK(ボーナス等の臨時収支!E27)=TRUE,"",ボーナス等の臨時収支!E27)</f>
        <v/>
      </c>
      <c r="U22" s="243"/>
      <c r="V22" s="244"/>
      <c r="W22" s="238"/>
      <c r="X22" s="264"/>
      <c r="Y22" s="127"/>
    </row>
    <row r="23" spans="1:25" ht="22.65" customHeight="1" x14ac:dyDescent="0.15">
      <c r="A23" s="149"/>
      <c r="B23" s="466"/>
      <c r="C23" s="183" t="str">
        <f>IF(ISBLANK(初期設定!C17)=TRUE,"",初期設定!C17)</f>
        <v>医療費</v>
      </c>
      <c r="D23" s="260">
        <f>Jan.!$D22</f>
        <v>0</v>
      </c>
      <c r="E23" s="261">
        <f>Feb.!$D22</f>
        <v>0</v>
      </c>
      <c r="F23" s="261">
        <f>Mar.!$D22</f>
        <v>0</v>
      </c>
      <c r="G23" s="261">
        <f>Apr.!$D22</f>
        <v>0</v>
      </c>
      <c r="H23" s="261">
        <f>May!$D22</f>
        <v>0</v>
      </c>
      <c r="I23" s="261">
        <f>Jun.!$D22</f>
        <v>0</v>
      </c>
      <c r="J23" s="261">
        <f>Jul.!$D22</f>
        <v>0</v>
      </c>
      <c r="K23" s="261">
        <f>Aug.!$D22</f>
        <v>0</v>
      </c>
      <c r="L23" s="261">
        <f>Sep.!$D22</f>
        <v>0</v>
      </c>
      <c r="M23" s="261">
        <f>Oct.!$D22</f>
        <v>0</v>
      </c>
      <c r="N23" s="261">
        <f>Nov.!$D22</f>
        <v>0</v>
      </c>
      <c r="O23" s="262">
        <f>Dec.!$D22</f>
        <v>0</v>
      </c>
      <c r="P23" s="263">
        <f t="shared" si="1"/>
        <v>0</v>
      </c>
      <c r="Q23" s="235">
        <f t="shared" si="2"/>
        <v>0</v>
      </c>
      <c r="R23" s="127"/>
      <c r="S23" s="161" t="str">
        <f>IF(ISBLANK(ボーナス等の臨時収支!C28)=TRUE,"",ボーナス等の臨時収支!C28)</f>
        <v/>
      </c>
      <c r="T23" s="240" t="str">
        <f>IF(ISBLANK(ボーナス等の臨時収支!E28)=TRUE,"",ボーナス等の臨時収支!E28)</f>
        <v/>
      </c>
      <c r="U23" s="243"/>
      <c r="V23" s="244"/>
      <c r="W23" s="238"/>
      <c r="X23" s="264"/>
      <c r="Y23" s="127"/>
    </row>
    <row r="24" spans="1:25" ht="22.65" customHeight="1" x14ac:dyDescent="0.15">
      <c r="A24" s="149"/>
      <c r="B24" s="466"/>
      <c r="C24" s="183" t="str">
        <f>IF(ISBLANK(初期設定!C18)=TRUE,"",初期設定!C18)</f>
        <v>被服費</v>
      </c>
      <c r="D24" s="260">
        <f>Jan.!$D23</f>
        <v>0</v>
      </c>
      <c r="E24" s="261">
        <f>Feb.!$D23</f>
        <v>0</v>
      </c>
      <c r="F24" s="261">
        <f>Mar.!$D23</f>
        <v>0</v>
      </c>
      <c r="G24" s="261">
        <f>Apr.!$D23</f>
        <v>0</v>
      </c>
      <c r="H24" s="261">
        <f>May!$D23</f>
        <v>0</v>
      </c>
      <c r="I24" s="261">
        <f>Jun.!$D23</f>
        <v>0</v>
      </c>
      <c r="J24" s="261">
        <f>Jul.!$D23</f>
        <v>0</v>
      </c>
      <c r="K24" s="261">
        <f>Aug.!$D23</f>
        <v>0</v>
      </c>
      <c r="L24" s="261">
        <f>Sep.!$D23</f>
        <v>0</v>
      </c>
      <c r="M24" s="261">
        <f>Oct.!$D23</f>
        <v>0</v>
      </c>
      <c r="N24" s="261">
        <f>Nov.!$D23</f>
        <v>0</v>
      </c>
      <c r="O24" s="262">
        <f>Dec.!$D23</f>
        <v>0</v>
      </c>
      <c r="P24" s="263">
        <f t="shared" si="1"/>
        <v>0</v>
      </c>
      <c r="Q24" s="235">
        <f t="shared" si="2"/>
        <v>0</v>
      </c>
      <c r="R24" s="127"/>
      <c r="S24" s="161" t="str">
        <f>IF(ISBLANK(ボーナス等の臨時収支!C29)=TRUE,"",ボーナス等の臨時収支!C29)</f>
        <v/>
      </c>
      <c r="T24" s="240" t="str">
        <f>IF(ISBLANK(ボーナス等の臨時収支!E29)=TRUE,"",ボーナス等の臨時収支!E29)</f>
        <v/>
      </c>
      <c r="U24" s="243"/>
      <c r="V24" s="244"/>
      <c r="W24" s="238"/>
      <c r="X24" s="264"/>
      <c r="Y24" s="127"/>
    </row>
    <row r="25" spans="1:25" ht="22.65" customHeight="1" x14ac:dyDescent="0.15">
      <c r="A25" s="149"/>
      <c r="B25" s="466"/>
      <c r="C25" s="183" t="str">
        <f>IF(ISBLANK(初期設定!C19)=TRUE,"",初期設定!C19)</f>
        <v>美容理容費</v>
      </c>
      <c r="D25" s="260">
        <f>Jan.!$D24</f>
        <v>0</v>
      </c>
      <c r="E25" s="261">
        <f>Feb.!$D24</f>
        <v>0</v>
      </c>
      <c r="F25" s="261">
        <f>Mar.!$D24</f>
        <v>0</v>
      </c>
      <c r="G25" s="261">
        <f>Apr.!$D24</f>
        <v>0</v>
      </c>
      <c r="H25" s="261">
        <f>May!$D24</f>
        <v>0</v>
      </c>
      <c r="I25" s="261">
        <f>Jun.!$D24</f>
        <v>0</v>
      </c>
      <c r="J25" s="261">
        <f>Jul.!$D24</f>
        <v>0</v>
      </c>
      <c r="K25" s="261">
        <f>Aug.!$D24</f>
        <v>0</v>
      </c>
      <c r="L25" s="261">
        <f>Sep.!$D24</f>
        <v>0</v>
      </c>
      <c r="M25" s="261">
        <f>Oct.!$D24</f>
        <v>0</v>
      </c>
      <c r="N25" s="261">
        <f>Nov.!$D24</f>
        <v>0</v>
      </c>
      <c r="O25" s="262">
        <f>Dec.!$D24</f>
        <v>0</v>
      </c>
      <c r="P25" s="263">
        <f t="shared" si="1"/>
        <v>0</v>
      </c>
      <c r="Q25" s="235">
        <f t="shared" si="2"/>
        <v>0</v>
      </c>
      <c r="R25" s="127"/>
      <c r="S25" s="161" t="str">
        <f>IF(ISBLANK(ボーナス等の臨時収支!C30)=TRUE,"",ボーナス等の臨時収支!C30)</f>
        <v/>
      </c>
      <c r="T25" s="240" t="str">
        <f>IF(ISBLANK(ボーナス等の臨時収支!E30)=TRUE,"",ボーナス等の臨時収支!E30)</f>
        <v/>
      </c>
      <c r="U25" s="243"/>
      <c r="V25" s="244"/>
      <c r="W25" s="238"/>
      <c r="X25" s="264"/>
      <c r="Y25" s="127"/>
    </row>
    <row r="26" spans="1:25" ht="22.65" customHeight="1" x14ac:dyDescent="0.15">
      <c r="A26" s="149"/>
      <c r="B26" s="466"/>
      <c r="C26" s="183" t="str">
        <f>IF(ISBLANK(初期設定!C20)=TRUE,"",初期設定!C20)</f>
        <v>日用品・雑貨費</v>
      </c>
      <c r="D26" s="260">
        <f>Jan.!$D25</f>
        <v>0</v>
      </c>
      <c r="E26" s="261">
        <f>Feb.!$D25</f>
        <v>0</v>
      </c>
      <c r="F26" s="261">
        <f>Mar.!$D25</f>
        <v>0</v>
      </c>
      <c r="G26" s="261">
        <f>Apr.!$D25</f>
        <v>0</v>
      </c>
      <c r="H26" s="261">
        <f>May!$D25</f>
        <v>0</v>
      </c>
      <c r="I26" s="261">
        <f>Jun.!$D25</f>
        <v>0</v>
      </c>
      <c r="J26" s="261">
        <f>Jul.!$D25</f>
        <v>0</v>
      </c>
      <c r="K26" s="261">
        <f>Aug.!$D25</f>
        <v>0</v>
      </c>
      <c r="L26" s="261">
        <f>Sep.!$D25</f>
        <v>0</v>
      </c>
      <c r="M26" s="261">
        <f>Oct.!$D25</f>
        <v>0</v>
      </c>
      <c r="N26" s="261">
        <f>Nov.!$D25</f>
        <v>0</v>
      </c>
      <c r="O26" s="262">
        <f>Dec.!$D25</f>
        <v>0</v>
      </c>
      <c r="P26" s="263">
        <f t="shared" si="1"/>
        <v>0</v>
      </c>
      <c r="Q26" s="235">
        <f t="shared" si="2"/>
        <v>0</v>
      </c>
      <c r="R26" s="127"/>
      <c r="S26" s="161" t="str">
        <f>IF(ISBLANK(ボーナス等の臨時収支!C31)=TRUE,"",ボーナス等の臨時収支!C31)</f>
        <v/>
      </c>
      <c r="T26" s="240" t="str">
        <f>IF(ISBLANK(ボーナス等の臨時収支!E31)=TRUE,"",ボーナス等の臨時収支!E31)</f>
        <v/>
      </c>
      <c r="U26" s="243"/>
      <c r="V26" s="244"/>
      <c r="W26" s="238"/>
      <c r="X26" s="264"/>
      <c r="Y26" s="127"/>
    </row>
    <row r="27" spans="1:25" ht="22.65" customHeight="1" x14ac:dyDescent="0.15">
      <c r="A27" s="149"/>
      <c r="B27" s="466"/>
      <c r="C27" s="183" t="str">
        <f>IF(ISBLANK(初期設定!C21)=TRUE,"",初期設定!C21)</f>
        <v>レジャー費</v>
      </c>
      <c r="D27" s="260">
        <f>Jan.!$D26</f>
        <v>0</v>
      </c>
      <c r="E27" s="261">
        <f>Feb.!$D26</f>
        <v>0</v>
      </c>
      <c r="F27" s="261">
        <f>Mar.!$D26</f>
        <v>0</v>
      </c>
      <c r="G27" s="261">
        <f>Apr.!$D26</f>
        <v>0</v>
      </c>
      <c r="H27" s="261">
        <f>May!$D26</f>
        <v>0</v>
      </c>
      <c r="I27" s="261">
        <f>Jun.!$D26</f>
        <v>0</v>
      </c>
      <c r="J27" s="261">
        <f>Jul.!$D26</f>
        <v>0</v>
      </c>
      <c r="K27" s="261">
        <f>Aug.!$D26</f>
        <v>0</v>
      </c>
      <c r="L27" s="261">
        <f>Sep.!$D26</f>
        <v>0</v>
      </c>
      <c r="M27" s="261">
        <f>Oct.!$D26</f>
        <v>0</v>
      </c>
      <c r="N27" s="261">
        <f>Nov.!$D26</f>
        <v>0</v>
      </c>
      <c r="O27" s="262">
        <f>Dec.!$D26</f>
        <v>0</v>
      </c>
      <c r="P27" s="263">
        <f t="shared" si="1"/>
        <v>0</v>
      </c>
      <c r="Q27" s="235">
        <f t="shared" si="2"/>
        <v>0</v>
      </c>
      <c r="R27" s="127"/>
      <c r="S27" s="161" t="str">
        <f>IF(ISBLANK(ボーナス等の臨時収支!C32)=TRUE,"",ボーナス等の臨時収支!C32)</f>
        <v/>
      </c>
      <c r="T27" s="240" t="str">
        <f>IF(ISBLANK(ボーナス等の臨時収支!E32)=TRUE,"",ボーナス等の臨時収支!E32)</f>
        <v/>
      </c>
      <c r="U27" s="243"/>
      <c r="V27" s="244"/>
      <c r="W27" s="238"/>
      <c r="X27" s="264"/>
      <c r="Y27" s="127"/>
    </row>
    <row r="28" spans="1:25" ht="22.65" customHeight="1" x14ac:dyDescent="0.15">
      <c r="A28" s="149"/>
      <c r="B28" s="466"/>
      <c r="C28" s="183" t="str">
        <f>IF(ISBLANK(初期設定!C22)=TRUE,"",初期設定!C22)</f>
        <v>教養娯楽費</v>
      </c>
      <c r="D28" s="260">
        <f>Jan.!$D27</f>
        <v>0</v>
      </c>
      <c r="E28" s="261">
        <f>Feb.!$D27</f>
        <v>0</v>
      </c>
      <c r="F28" s="261">
        <f>Mar.!$D27</f>
        <v>0</v>
      </c>
      <c r="G28" s="261">
        <f>Apr.!$D27</f>
        <v>0</v>
      </c>
      <c r="H28" s="261">
        <f>May!$D27</f>
        <v>0</v>
      </c>
      <c r="I28" s="261">
        <f>Jun.!$D27</f>
        <v>0</v>
      </c>
      <c r="J28" s="261">
        <f>Jul.!$D27</f>
        <v>0</v>
      </c>
      <c r="K28" s="261">
        <f>Aug.!$D27</f>
        <v>0</v>
      </c>
      <c r="L28" s="261">
        <f>Sep.!$D27</f>
        <v>0</v>
      </c>
      <c r="M28" s="261">
        <f>Oct.!$D27</f>
        <v>0</v>
      </c>
      <c r="N28" s="261">
        <f>Nov.!$D27</f>
        <v>0</v>
      </c>
      <c r="O28" s="262">
        <f>Dec.!$D27</f>
        <v>0</v>
      </c>
      <c r="P28" s="263">
        <f t="shared" si="1"/>
        <v>0</v>
      </c>
      <c r="Q28" s="235">
        <f t="shared" si="2"/>
        <v>0</v>
      </c>
      <c r="R28" s="127"/>
      <c r="S28" s="161" t="str">
        <f>IF(ISBLANK(ボーナス等の臨時収支!C33)=TRUE,"",ボーナス等の臨時収支!C33)</f>
        <v/>
      </c>
      <c r="T28" s="240" t="str">
        <f>IF(ISBLANK(ボーナス等の臨時収支!E33)=TRUE,"",ボーナス等の臨時収支!E33)</f>
        <v/>
      </c>
      <c r="U28" s="243"/>
      <c r="V28" s="244"/>
      <c r="W28" s="238"/>
      <c r="X28" s="264"/>
      <c r="Y28" s="127"/>
    </row>
    <row r="29" spans="1:25" ht="22.65" customHeight="1" x14ac:dyDescent="0.15">
      <c r="A29" s="149"/>
      <c r="B29" s="466"/>
      <c r="C29" s="183" t="str">
        <f>IF(ISBLANK(初期設定!C23)=TRUE,"",初期設定!C23)</f>
        <v>交際費（お中元等含）</v>
      </c>
      <c r="D29" s="260">
        <f>Jan.!$D28</f>
        <v>0</v>
      </c>
      <c r="E29" s="261">
        <f>Feb.!$D28</f>
        <v>0</v>
      </c>
      <c r="F29" s="261">
        <f>Mar.!$D28</f>
        <v>0</v>
      </c>
      <c r="G29" s="261">
        <f>Apr.!$D28</f>
        <v>0</v>
      </c>
      <c r="H29" s="261">
        <f>May!$D28</f>
        <v>0</v>
      </c>
      <c r="I29" s="261">
        <f>Jun.!$D28</f>
        <v>0</v>
      </c>
      <c r="J29" s="261">
        <f>Jul.!$D28</f>
        <v>0</v>
      </c>
      <c r="K29" s="261">
        <f>Aug.!$D28</f>
        <v>0</v>
      </c>
      <c r="L29" s="261">
        <f>Sep.!$D28</f>
        <v>0</v>
      </c>
      <c r="M29" s="261">
        <f>Oct.!$D28</f>
        <v>0</v>
      </c>
      <c r="N29" s="261">
        <f>Nov.!$D28</f>
        <v>0</v>
      </c>
      <c r="O29" s="262">
        <f>Dec.!$D28</f>
        <v>0</v>
      </c>
      <c r="P29" s="263">
        <f t="shared" si="1"/>
        <v>0</v>
      </c>
      <c r="Q29" s="235">
        <f t="shared" si="2"/>
        <v>0</v>
      </c>
      <c r="R29" s="127"/>
      <c r="S29" s="161" t="str">
        <f>IF(ISBLANK(ボーナス等の臨時収支!C34)=TRUE,"",ボーナス等の臨時収支!C34)</f>
        <v/>
      </c>
      <c r="T29" s="240" t="str">
        <f>IF(ISBLANK(ボーナス等の臨時収支!E34)=TRUE,"",ボーナス等の臨時収支!E34)</f>
        <v/>
      </c>
      <c r="U29" s="243"/>
      <c r="V29" s="244"/>
      <c r="W29" s="238"/>
      <c r="X29" s="264"/>
      <c r="Y29" s="127"/>
    </row>
    <row r="30" spans="1:25" ht="22.65" customHeight="1" x14ac:dyDescent="0.15">
      <c r="A30" s="149"/>
      <c r="B30" s="466"/>
      <c r="C30" s="183" t="str">
        <f>IF(ISBLANK(初期設定!C24)=TRUE,"",初期設定!C24)</f>
        <v>夫こづかい</v>
      </c>
      <c r="D30" s="260">
        <f>Jan.!$D29</f>
        <v>0</v>
      </c>
      <c r="E30" s="261">
        <f>Feb.!$D29</f>
        <v>0</v>
      </c>
      <c r="F30" s="261">
        <f>Mar.!$D29</f>
        <v>0</v>
      </c>
      <c r="G30" s="261">
        <f>Apr.!$D29</f>
        <v>0</v>
      </c>
      <c r="H30" s="261">
        <f>May!$D29</f>
        <v>0</v>
      </c>
      <c r="I30" s="261">
        <f>Jun.!$D29</f>
        <v>0</v>
      </c>
      <c r="J30" s="261">
        <f>Jul.!$D29</f>
        <v>0</v>
      </c>
      <c r="K30" s="261">
        <f>Aug.!$D29</f>
        <v>0</v>
      </c>
      <c r="L30" s="261">
        <f>Sep.!$D29</f>
        <v>0</v>
      </c>
      <c r="M30" s="261">
        <f>Oct.!$D29</f>
        <v>0</v>
      </c>
      <c r="N30" s="261">
        <f>Nov.!$D29</f>
        <v>0</v>
      </c>
      <c r="O30" s="262">
        <f>Dec.!$D29</f>
        <v>0</v>
      </c>
      <c r="P30" s="263">
        <f t="shared" si="1"/>
        <v>0</v>
      </c>
      <c r="Q30" s="235">
        <f t="shared" si="2"/>
        <v>0</v>
      </c>
      <c r="R30" s="127"/>
      <c r="S30" s="161" t="str">
        <f>IF(ISBLANK(ボーナス等の臨時収支!C35)=TRUE,"",ボーナス等の臨時収支!C35)</f>
        <v/>
      </c>
      <c r="T30" s="240" t="str">
        <f>IF(ISBLANK(ボーナス等の臨時収支!E35)=TRUE,"",ボーナス等の臨時収支!E35)</f>
        <v/>
      </c>
      <c r="U30" s="243"/>
      <c r="V30" s="244"/>
      <c r="W30" s="238"/>
      <c r="X30" s="264"/>
      <c r="Y30" s="127"/>
    </row>
    <row r="31" spans="1:25" ht="22.65" customHeight="1" x14ac:dyDescent="0.15">
      <c r="A31" s="149"/>
      <c r="B31" s="466"/>
      <c r="C31" s="183" t="str">
        <f>IF(ISBLANK(初期設定!C25)=TRUE,"",初期設定!C25)</f>
        <v>妻こづかい</v>
      </c>
      <c r="D31" s="260">
        <f>Jan.!$D30</f>
        <v>0</v>
      </c>
      <c r="E31" s="261">
        <f>Feb.!$D30</f>
        <v>0</v>
      </c>
      <c r="F31" s="261">
        <f>Mar.!$D30</f>
        <v>0</v>
      </c>
      <c r="G31" s="261">
        <f>Apr.!$D30</f>
        <v>0</v>
      </c>
      <c r="H31" s="261">
        <f>May!$D30</f>
        <v>0</v>
      </c>
      <c r="I31" s="261">
        <f>Jun.!$D30</f>
        <v>0</v>
      </c>
      <c r="J31" s="261">
        <f>Jul.!$D30</f>
        <v>0</v>
      </c>
      <c r="K31" s="261">
        <f>Aug.!$D30</f>
        <v>0</v>
      </c>
      <c r="L31" s="261">
        <f>Sep.!$D30</f>
        <v>0</v>
      </c>
      <c r="M31" s="261">
        <f>Oct.!$D30</f>
        <v>0</v>
      </c>
      <c r="N31" s="261">
        <f>Nov.!$D30</f>
        <v>0</v>
      </c>
      <c r="O31" s="262">
        <f>Dec.!$D30</f>
        <v>0</v>
      </c>
      <c r="P31" s="263">
        <f t="shared" si="1"/>
        <v>0</v>
      </c>
      <c r="Q31" s="235">
        <f t="shared" si="2"/>
        <v>0</v>
      </c>
      <c r="R31" s="127"/>
      <c r="S31" s="161" t="str">
        <f>IF(ISBLANK(ボーナス等の臨時収支!C36)=TRUE,"",ボーナス等の臨時収支!C36)</f>
        <v/>
      </c>
      <c r="T31" s="240" t="str">
        <f>IF(ISBLANK(ボーナス等の臨時収支!E36)=TRUE,"",ボーナス等の臨時収支!E36)</f>
        <v/>
      </c>
      <c r="U31" s="243"/>
      <c r="V31" s="244"/>
      <c r="W31" s="238"/>
      <c r="X31" s="264"/>
      <c r="Y31" s="127"/>
    </row>
    <row r="32" spans="1:25" ht="22.65" customHeight="1" x14ac:dyDescent="0.15">
      <c r="A32" s="149"/>
      <c r="B32" s="466"/>
      <c r="C32" s="183" t="str">
        <f>IF(ISBLANK(初期設定!C26)=TRUE,"",初期設定!C26)</f>
        <v>（予備1）</v>
      </c>
      <c r="D32" s="260">
        <f>Jan.!$D31</f>
        <v>0</v>
      </c>
      <c r="E32" s="261">
        <f>Feb.!$D31</f>
        <v>0</v>
      </c>
      <c r="F32" s="261">
        <f>Mar.!$D31</f>
        <v>0</v>
      </c>
      <c r="G32" s="261">
        <f>Apr.!$D31</f>
        <v>0</v>
      </c>
      <c r="H32" s="261">
        <f>May!$D31</f>
        <v>0</v>
      </c>
      <c r="I32" s="261">
        <f>Jun.!$D31</f>
        <v>0</v>
      </c>
      <c r="J32" s="261">
        <f>Jul.!$D31</f>
        <v>0</v>
      </c>
      <c r="K32" s="261">
        <f>Aug.!$D31</f>
        <v>0</v>
      </c>
      <c r="L32" s="261">
        <f>Sep.!$D31</f>
        <v>0</v>
      </c>
      <c r="M32" s="261">
        <f>Oct.!$D31</f>
        <v>0</v>
      </c>
      <c r="N32" s="261">
        <f>Nov.!$D31</f>
        <v>0</v>
      </c>
      <c r="O32" s="262">
        <f>Dec.!$D31</f>
        <v>0</v>
      </c>
      <c r="P32" s="263">
        <f t="shared" si="1"/>
        <v>0</v>
      </c>
      <c r="Q32" s="235">
        <f t="shared" si="2"/>
        <v>0</v>
      </c>
      <c r="R32" s="127"/>
      <c r="S32" s="161" t="str">
        <f>IF(ISBLANK(ボーナス等の臨時収支!C37)=TRUE,"",ボーナス等の臨時収支!C37)</f>
        <v/>
      </c>
      <c r="T32" s="240" t="str">
        <f>IF(ISBLANK(ボーナス等の臨時収支!E37)=TRUE,"",ボーナス等の臨時収支!E37)</f>
        <v/>
      </c>
      <c r="U32" s="243"/>
      <c r="V32" s="244"/>
      <c r="W32" s="238"/>
      <c r="X32" s="264"/>
      <c r="Y32" s="127"/>
    </row>
    <row r="33" spans="1:25" ht="22.65" customHeight="1" x14ac:dyDescent="0.15">
      <c r="A33" s="149"/>
      <c r="B33" s="466"/>
      <c r="C33" s="186" t="str">
        <f>IF(ISBLANK(初期設定!C27)=TRUE,"",初期設定!C27)</f>
        <v>（予備2）</v>
      </c>
      <c r="D33" s="265">
        <f>Jan.!$D32</f>
        <v>0</v>
      </c>
      <c r="E33" s="266">
        <f>Feb.!$D32</f>
        <v>0</v>
      </c>
      <c r="F33" s="266">
        <f>Mar.!$D32</f>
        <v>0</v>
      </c>
      <c r="G33" s="266">
        <f>Apr.!$D32</f>
        <v>0</v>
      </c>
      <c r="H33" s="266">
        <f>May!$D32*初期設定!$F$4</f>
        <v>0</v>
      </c>
      <c r="I33" s="266">
        <f>Jun.!$D32</f>
        <v>0</v>
      </c>
      <c r="J33" s="266">
        <f>Jul.!$D32</f>
        <v>0</v>
      </c>
      <c r="K33" s="266">
        <f>Aug.!$D32</f>
        <v>0</v>
      </c>
      <c r="L33" s="266">
        <f>Sep.!$D32</f>
        <v>0</v>
      </c>
      <c r="M33" s="266">
        <f>Oct.!$D32</f>
        <v>0</v>
      </c>
      <c r="N33" s="266">
        <f>Nov.!$D32</f>
        <v>0</v>
      </c>
      <c r="O33" s="267">
        <f>Dec.!$D32</f>
        <v>0</v>
      </c>
      <c r="P33" s="268">
        <f t="shared" si="1"/>
        <v>0</v>
      </c>
      <c r="Q33" s="235">
        <f t="shared" si="2"/>
        <v>0</v>
      </c>
      <c r="R33" s="127"/>
      <c r="S33" s="161" t="str">
        <f>IF(ISBLANK(ボーナス等の臨時収支!C38)=TRUE,"",ボーナス等の臨時収支!C38)</f>
        <v/>
      </c>
      <c r="T33" s="240" t="str">
        <f>IF(ISBLANK(ボーナス等の臨時収支!E38)=TRUE,"",ボーナス等の臨時収支!E38)</f>
        <v/>
      </c>
      <c r="U33" s="243"/>
      <c r="V33" s="244"/>
      <c r="W33" s="238"/>
      <c r="X33" s="264"/>
      <c r="Y33" s="127"/>
    </row>
    <row r="34" spans="1:25" ht="22.65" customHeight="1" x14ac:dyDescent="0.15">
      <c r="A34" s="149"/>
      <c r="B34" s="466"/>
      <c r="C34" s="191" t="str">
        <f>IF(ISBLANK(初期設定!C28)=TRUE,"",初期設定!C28)</f>
        <v>家賃・駐車場代</v>
      </c>
      <c r="D34" s="269">
        <f>Jan.!$D34</f>
        <v>0</v>
      </c>
      <c r="E34" s="270">
        <f>Feb.!$D34</f>
        <v>0</v>
      </c>
      <c r="F34" s="270">
        <f>Mar.!$D34</f>
        <v>0</v>
      </c>
      <c r="G34" s="270">
        <f>Apr.!$D34</f>
        <v>0</v>
      </c>
      <c r="H34" s="270">
        <f>May!$D34</f>
        <v>0</v>
      </c>
      <c r="I34" s="270">
        <f>Jun.!$D34</f>
        <v>0</v>
      </c>
      <c r="J34" s="270">
        <f>Jul.!$D34</f>
        <v>0</v>
      </c>
      <c r="K34" s="270">
        <f>Aug.!$D34</f>
        <v>0</v>
      </c>
      <c r="L34" s="270">
        <f>Sep.!$D34</f>
        <v>0</v>
      </c>
      <c r="M34" s="270">
        <f>Oct.!$D34</f>
        <v>0</v>
      </c>
      <c r="N34" s="270">
        <f>Nov.!$D34</f>
        <v>0</v>
      </c>
      <c r="O34" s="271">
        <f>Dec.!$D34</f>
        <v>0</v>
      </c>
      <c r="P34" s="272">
        <f t="shared" si="1"/>
        <v>0</v>
      </c>
      <c r="Q34" s="235">
        <f t="shared" si="2"/>
        <v>0</v>
      </c>
      <c r="R34" s="127"/>
      <c r="S34" s="196"/>
      <c r="T34" s="273"/>
      <c r="U34" s="273"/>
      <c r="V34" s="274"/>
      <c r="W34" s="238"/>
      <c r="X34" s="275"/>
      <c r="Y34" s="127"/>
    </row>
    <row r="35" spans="1:25" ht="22.65" customHeight="1" x14ac:dyDescent="0.15">
      <c r="A35" s="149"/>
      <c r="B35" s="466"/>
      <c r="C35" s="200" t="str">
        <f>IF(ISBLANK(初期設定!C29)=TRUE,"",初期設定!C29)</f>
        <v>住宅ローン</v>
      </c>
      <c r="D35" s="260">
        <f>Jan.!$D35</f>
        <v>0</v>
      </c>
      <c r="E35" s="261">
        <f>Feb.!$D35</f>
        <v>0</v>
      </c>
      <c r="F35" s="261">
        <f>Mar.!$D35</f>
        <v>0</v>
      </c>
      <c r="G35" s="261">
        <f>Apr.!$D35</f>
        <v>0</v>
      </c>
      <c r="H35" s="261">
        <f>May!$D35</f>
        <v>0</v>
      </c>
      <c r="I35" s="261">
        <f>Jun.!$D35</f>
        <v>0</v>
      </c>
      <c r="J35" s="261">
        <f>Jul.!$D35</f>
        <v>0</v>
      </c>
      <c r="K35" s="261">
        <f>Aug.!$D35</f>
        <v>0</v>
      </c>
      <c r="L35" s="261">
        <f>Sep.!$D35</f>
        <v>0</v>
      </c>
      <c r="M35" s="261">
        <f>Oct.!$D35</f>
        <v>0</v>
      </c>
      <c r="N35" s="261">
        <f>Nov.!$D35</f>
        <v>0</v>
      </c>
      <c r="O35" s="262">
        <f>Dec.!$D35</f>
        <v>0</v>
      </c>
      <c r="P35" s="263">
        <f t="shared" si="1"/>
        <v>0</v>
      </c>
      <c r="Q35" s="235">
        <f t="shared" si="2"/>
        <v>0</v>
      </c>
      <c r="R35" s="127"/>
      <c r="S35" s="196"/>
      <c r="T35" s="273"/>
      <c r="U35" s="273"/>
      <c r="V35" s="274"/>
      <c r="W35" s="238"/>
      <c r="X35" s="275"/>
      <c r="Y35" s="127"/>
    </row>
    <row r="36" spans="1:25" ht="22.65" customHeight="1" x14ac:dyDescent="0.15">
      <c r="A36" s="149"/>
      <c r="B36" s="466"/>
      <c r="C36" s="201" t="str">
        <f>IF(ISBLANK(初期設定!C30)=TRUE,"",初期設定!C30)</f>
        <v>管理費修繕費</v>
      </c>
      <c r="D36" s="276">
        <f>Jan.!$D36</f>
        <v>0</v>
      </c>
      <c r="E36" s="277">
        <f>Feb.!$D36</f>
        <v>0</v>
      </c>
      <c r="F36" s="277">
        <f>Mar.!$D36</f>
        <v>0</v>
      </c>
      <c r="G36" s="277">
        <f>Apr.!$D36</f>
        <v>0</v>
      </c>
      <c r="H36" s="277">
        <f>May!$D36</f>
        <v>0</v>
      </c>
      <c r="I36" s="277">
        <f>Jun.!$D36</f>
        <v>0</v>
      </c>
      <c r="J36" s="277">
        <f>Jul.!$D36</f>
        <v>0</v>
      </c>
      <c r="K36" s="277">
        <f>Aug.!$D36</f>
        <v>0</v>
      </c>
      <c r="L36" s="277">
        <f>Sep.!$D36</f>
        <v>0</v>
      </c>
      <c r="M36" s="277">
        <f>Oct.!$D36</f>
        <v>0</v>
      </c>
      <c r="N36" s="277">
        <f>Nov.!$D36</f>
        <v>0</v>
      </c>
      <c r="O36" s="278">
        <f>Dec.!$D36</f>
        <v>0</v>
      </c>
      <c r="P36" s="279">
        <f t="shared" si="1"/>
        <v>0</v>
      </c>
      <c r="Q36" s="235">
        <f t="shared" si="2"/>
        <v>0</v>
      </c>
      <c r="R36" s="127"/>
      <c r="S36" s="196"/>
      <c r="T36" s="273"/>
      <c r="U36" s="273"/>
      <c r="V36" s="274"/>
      <c r="W36" s="238"/>
      <c r="X36" s="275"/>
      <c r="Y36" s="127"/>
    </row>
    <row r="37" spans="1:25" ht="22.65" customHeight="1" x14ac:dyDescent="0.15">
      <c r="A37" s="149"/>
      <c r="B37" s="466"/>
      <c r="C37" s="206" t="str">
        <f>IF(ISBLANK(初期設定!C31)=TRUE,"",初期設定!C31)</f>
        <v>ガソリン代</v>
      </c>
      <c r="D37" s="269">
        <f>Jan.!$D37</f>
        <v>0</v>
      </c>
      <c r="E37" s="270">
        <f>Feb.!$D37</f>
        <v>0</v>
      </c>
      <c r="F37" s="270">
        <f>Mar.!$D37</f>
        <v>0</v>
      </c>
      <c r="G37" s="270">
        <f>Apr.!$D37</f>
        <v>0</v>
      </c>
      <c r="H37" s="270">
        <f>May!$D37</f>
        <v>0</v>
      </c>
      <c r="I37" s="270">
        <f>Jun.!$D37</f>
        <v>0</v>
      </c>
      <c r="J37" s="270">
        <f>Jul.!$D37</f>
        <v>0</v>
      </c>
      <c r="K37" s="270">
        <f>Aug.!$D37</f>
        <v>0</v>
      </c>
      <c r="L37" s="270">
        <f>Sep.!$D37</f>
        <v>0</v>
      </c>
      <c r="M37" s="270">
        <f>Oct.!$D37</f>
        <v>0</v>
      </c>
      <c r="N37" s="270">
        <f>Nov.!$D37</f>
        <v>0</v>
      </c>
      <c r="O37" s="271">
        <f>Dec.!$D37</f>
        <v>0</v>
      </c>
      <c r="P37" s="234">
        <f t="shared" si="1"/>
        <v>0</v>
      </c>
      <c r="Q37" s="235">
        <f t="shared" si="2"/>
        <v>0</v>
      </c>
      <c r="R37" s="127"/>
      <c r="S37" s="196"/>
      <c r="T37" s="273"/>
      <c r="U37" s="273"/>
      <c r="V37" s="274"/>
      <c r="W37" s="238"/>
      <c r="X37" s="275"/>
      <c r="Y37" s="127"/>
    </row>
    <row r="38" spans="1:25" ht="22.65" customHeight="1" x14ac:dyDescent="0.15">
      <c r="A38" s="149"/>
      <c r="B38" s="466"/>
      <c r="C38" s="207" t="str">
        <f>IF(ISBLANK(初期設定!C32)=TRUE,"",初期設定!C32)</f>
        <v>駐車場代</v>
      </c>
      <c r="D38" s="260">
        <f>Jan.!$D38</f>
        <v>0</v>
      </c>
      <c r="E38" s="261">
        <f>Feb.!$D38</f>
        <v>0</v>
      </c>
      <c r="F38" s="261">
        <f>Mar.!$D38</f>
        <v>0</v>
      </c>
      <c r="G38" s="261">
        <f>Apr.!$D38</f>
        <v>0</v>
      </c>
      <c r="H38" s="261">
        <f>May!$D38</f>
        <v>0</v>
      </c>
      <c r="I38" s="261">
        <f>Jun.!$D38</f>
        <v>0</v>
      </c>
      <c r="J38" s="261">
        <f>Jul.!$D38</f>
        <v>0</v>
      </c>
      <c r="K38" s="261">
        <f>Aug.!$D38</f>
        <v>0</v>
      </c>
      <c r="L38" s="261">
        <f>Sep.!$D38</f>
        <v>0</v>
      </c>
      <c r="M38" s="261">
        <f>Oct.!$D38</f>
        <v>0</v>
      </c>
      <c r="N38" s="261">
        <f>Nov.!$D38</f>
        <v>0</v>
      </c>
      <c r="O38" s="262">
        <f>Dec.!$D38</f>
        <v>0</v>
      </c>
      <c r="P38" s="263">
        <f t="shared" si="1"/>
        <v>0</v>
      </c>
      <c r="Q38" s="235">
        <f t="shared" si="2"/>
        <v>0</v>
      </c>
      <c r="R38" s="127"/>
      <c r="S38" s="196"/>
      <c r="T38" s="273"/>
      <c r="U38" s="273"/>
      <c r="V38" s="274"/>
      <c r="W38" s="238"/>
      <c r="X38" s="275"/>
      <c r="Y38" s="127"/>
    </row>
    <row r="39" spans="1:25" ht="22.65" customHeight="1" x14ac:dyDescent="0.15">
      <c r="A39" s="149"/>
      <c r="B39" s="466"/>
      <c r="C39" s="208" t="str">
        <f>IF(ISBLANK(初期設定!C33)=TRUE,"",初期設定!C33)</f>
        <v>車保険代・車検代</v>
      </c>
      <c r="D39" s="260">
        <f>Jan.!$D39</f>
        <v>0</v>
      </c>
      <c r="E39" s="261">
        <f>Feb.!$D39</f>
        <v>0</v>
      </c>
      <c r="F39" s="261">
        <f>Mar.!$D39</f>
        <v>0</v>
      </c>
      <c r="G39" s="261">
        <f>Apr.!$D39</f>
        <v>0</v>
      </c>
      <c r="H39" s="261">
        <f>May!$D39</f>
        <v>0</v>
      </c>
      <c r="I39" s="261">
        <f>Jun.!$D39</f>
        <v>0</v>
      </c>
      <c r="J39" s="261">
        <f>Jul.!$D39</f>
        <v>0</v>
      </c>
      <c r="K39" s="261">
        <f>Aug.!$D39</f>
        <v>0</v>
      </c>
      <c r="L39" s="261">
        <f>Sep.!$D39</f>
        <v>0</v>
      </c>
      <c r="M39" s="261">
        <f>Oct.!$D39</f>
        <v>0</v>
      </c>
      <c r="N39" s="261">
        <f>Nov.!$D39</f>
        <v>0</v>
      </c>
      <c r="O39" s="262">
        <f>Dec.!$D39</f>
        <v>0</v>
      </c>
      <c r="P39" s="268">
        <f t="shared" si="1"/>
        <v>0</v>
      </c>
      <c r="Q39" s="235">
        <f t="shared" si="2"/>
        <v>0</v>
      </c>
      <c r="R39" s="127"/>
      <c r="S39" s="196"/>
      <c r="T39" s="273"/>
      <c r="U39" s="273"/>
      <c r="V39" s="274"/>
      <c r="W39" s="238"/>
      <c r="X39" s="275"/>
      <c r="Y39" s="127"/>
    </row>
    <row r="40" spans="1:25" ht="22.65" customHeight="1" x14ac:dyDescent="0.15">
      <c r="A40" s="149"/>
      <c r="B40" s="466"/>
      <c r="C40" s="209" t="str">
        <f>IF(ISBLANK(初期設定!C34)=TRUE,"",初期設定!C34)</f>
        <v>生命保険・火災傷害保険</v>
      </c>
      <c r="D40" s="260">
        <f>Jan.!$D40</f>
        <v>0</v>
      </c>
      <c r="E40" s="261">
        <f>Feb.!$D40</f>
        <v>0</v>
      </c>
      <c r="F40" s="261">
        <f>Mar.!$D40</f>
        <v>0</v>
      </c>
      <c r="G40" s="261">
        <f>Apr.!$D40</f>
        <v>0</v>
      </c>
      <c r="H40" s="261">
        <f>May!$D40</f>
        <v>0</v>
      </c>
      <c r="I40" s="261">
        <f>Jun.!$D40</f>
        <v>0</v>
      </c>
      <c r="J40" s="261">
        <f>Jul.!$D40</f>
        <v>0</v>
      </c>
      <c r="K40" s="261">
        <f>Aug.!$D40</f>
        <v>0</v>
      </c>
      <c r="L40" s="261">
        <f>Sep.!$D40</f>
        <v>0</v>
      </c>
      <c r="M40" s="261">
        <f>Oct.!$D40</f>
        <v>0</v>
      </c>
      <c r="N40" s="261">
        <f>Nov.!$D40</f>
        <v>0</v>
      </c>
      <c r="O40" s="262">
        <f>Dec.!$D40</f>
        <v>0</v>
      </c>
      <c r="P40" s="272">
        <f t="shared" si="1"/>
        <v>0</v>
      </c>
      <c r="Q40" s="235">
        <f t="shared" si="2"/>
        <v>0</v>
      </c>
      <c r="R40" s="127"/>
      <c r="S40" s="196"/>
      <c r="T40" s="273"/>
      <c r="U40" s="273"/>
      <c r="V40" s="274"/>
      <c r="W40" s="238"/>
      <c r="X40" s="275"/>
      <c r="Y40" s="127"/>
    </row>
    <row r="41" spans="1:25" ht="22.65" customHeight="1" x14ac:dyDescent="0.15">
      <c r="A41" s="149"/>
      <c r="B41" s="466"/>
      <c r="C41" s="207" t="str">
        <f>IF(ISBLANK(初期設定!C35)=TRUE,"",初期設定!C35)</f>
        <v>年金・学資・積立保険</v>
      </c>
      <c r="D41" s="260">
        <f>Jan.!$D41</f>
        <v>0</v>
      </c>
      <c r="E41" s="261">
        <f>Feb.!$D41</f>
        <v>0</v>
      </c>
      <c r="F41" s="261">
        <f>Mar.!$D41</f>
        <v>0</v>
      </c>
      <c r="G41" s="261">
        <f>Apr.!$D41</f>
        <v>0</v>
      </c>
      <c r="H41" s="261">
        <f>May!$D41</f>
        <v>0</v>
      </c>
      <c r="I41" s="261">
        <f>Jun.!$D41</f>
        <v>0</v>
      </c>
      <c r="J41" s="261">
        <f>Jul.!$D41</f>
        <v>0</v>
      </c>
      <c r="K41" s="261">
        <f>Aug.!$D41</f>
        <v>0</v>
      </c>
      <c r="L41" s="261">
        <f>Sep.!$D41</f>
        <v>0</v>
      </c>
      <c r="M41" s="261">
        <f>Oct.!$D41</f>
        <v>0</v>
      </c>
      <c r="N41" s="261">
        <f>Nov.!$D41</f>
        <v>0</v>
      </c>
      <c r="O41" s="262">
        <f>Dec.!$D41</f>
        <v>0</v>
      </c>
      <c r="P41" s="263">
        <f t="shared" si="1"/>
        <v>0</v>
      </c>
      <c r="Q41" s="235">
        <f t="shared" si="2"/>
        <v>0</v>
      </c>
      <c r="R41" s="127"/>
      <c r="S41" s="196"/>
      <c r="T41" s="273"/>
      <c r="U41" s="273"/>
      <c r="V41" s="274"/>
      <c r="W41" s="238"/>
      <c r="X41" s="275"/>
      <c r="Y41" s="127"/>
    </row>
    <row r="42" spans="1:25" ht="22.65" customHeight="1" x14ac:dyDescent="0.15">
      <c r="A42" s="149"/>
      <c r="B42" s="466"/>
      <c r="C42" s="210" t="str">
        <f>IF(ISBLANK(初期設定!C36)=TRUE,"",初期設定!C36)</f>
        <v>（予備）</v>
      </c>
      <c r="D42" s="260">
        <f>Jan.!$D42</f>
        <v>0</v>
      </c>
      <c r="E42" s="261">
        <f>Feb.!$D42</f>
        <v>0</v>
      </c>
      <c r="F42" s="261">
        <f>Mar.!$D42</f>
        <v>0</v>
      </c>
      <c r="G42" s="261">
        <f>Apr.!$D42</f>
        <v>0</v>
      </c>
      <c r="H42" s="261">
        <f>May!$D42</f>
        <v>0</v>
      </c>
      <c r="I42" s="261">
        <f>Jun.!$D42</f>
        <v>0</v>
      </c>
      <c r="J42" s="261">
        <f>Jul.!$D42</f>
        <v>0</v>
      </c>
      <c r="K42" s="261">
        <f>Aug.!$D42</f>
        <v>0</v>
      </c>
      <c r="L42" s="261">
        <f>Sep.!$D42</f>
        <v>0</v>
      </c>
      <c r="M42" s="261">
        <f>Oct.!$D42</f>
        <v>0</v>
      </c>
      <c r="N42" s="261">
        <f>Nov.!$D42</f>
        <v>0</v>
      </c>
      <c r="O42" s="262">
        <f>Dec.!$D42</f>
        <v>0</v>
      </c>
      <c r="P42" s="279">
        <f t="shared" si="1"/>
        <v>0</v>
      </c>
      <c r="Q42" s="235">
        <f t="shared" si="2"/>
        <v>0</v>
      </c>
      <c r="R42" s="127"/>
      <c r="S42" s="196"/>
      <c r="T42" s="273"/>
      <c r="U42" s="273"/>
      <c r="V42" s="274"/>
      <c r="W42" s="238"/>
      <c r="X42" s="275"/>
      <c r="Y42" s="127"/>
    </row>
    <row r="43" spans="1:25" ht="22.65" customHeight="1" x14ac:dyDescent="0.15">
      <c r="A43" s="149"/>
      <c r="B43" s="466"/>
      <c r="C43" s="206" t="str">
        <f>IF(ISBLANK(初期設定!C37)=TRUE,"",初期設定!C37)</f>
        <v>塾</v>
      </c>
      <c r="D43" s="260">
        <f>Jan.!$D43</f>
        <v>0</v>
      </c>
      <c r="E43" s="261">
        <f>Feb.!$D43</f>
        <v>0</v>
      </c>
      <c r="F43" s="261">
        <f>Mar.!$D43</f>
        <v>0</v>
      </c>
      <c r="G43" s="261">
        <f>Apr.!$D43</f>
        <v>0</v>
      </c>
      <c r="H43" s="261">
        <f>May!$D43</f>
        <v>0</v>
      </c>
      <c r="I43" s="261">
        <f>Jun.!$D43</f>
        <v>0</v>
      </c>
      <c r="J43" s="261">
        <f>Jul.!$D43</f>
        <v>0</v>
      </c>
      <c r="K43" s="261">
        <f>Aug.!$D43</f>
        <v>0</v>
      </c>
      <c r="L43" s="261">
        <f>Sep.!$D43</f>
        <v>0</v>
      </c>
      <c r="M43" s="261">
        <f>Oct.!$D43</f>
        <v>0</v>
      </c>
      <c r="N43" s="261">
        <f>Nov.!$D43</f>
        <v>0</v>
      </c>
      <c r="O43" s="262">
        <f>Dec.!$D43</f>
        <v>0</v>
      </c>
      <c r="P43" s="234">
        <f t="shared" si="1"/>
        <v>0</v>
      </c>
      <c r="Q43" s="235">
        <f t="shared" si="2"/>
        <v>0</v>
      </c>
      <c r="R43" s="127"/>
      <c r="S43" s="196"/>
      <c r="T43" s="273"/>
      <c r="U43" s="273"/>
      <c r="V43" s="274"/>
      <c r="W43" s="238"/>
      <c r="X43" s="275"/>
      <c r="Y43" s="127"/>
    </row>
    <row r="44" spans="1:25" ht="22.65" customHeight="1" x14ac:dyDescent="0.15">
      <c r="A44" s="149"/>
      <c r="B44" s="466"/>
      <c r="C44" s="207" t="str">
        <f>IF(ISBLANK(初期設定!C38)=TRUE,"",初期設定!C38)</f>
        <v>ピアノ</v>
      </c>
      <c r="D44" s="260">
        <f>Jan.!$D44</f>
        <v>0</v>
      </c>
      <c r="E44" s="261">
        <f>Feb.!$D44</f>
        <v>0</v>
      </c>
      <c r="F44" s="261">
        <f>Mar.!$D44</f>
        <v>0</v>
      </c>
      <c r="G44" s="261">
        <f>Apr.!$D44</f>
        <v>0</v>
      </c>
      <c r="H44" s="261">
        <f>May!$D44</f>
        <v>0</v>
      </c>
      <c r="I44" s="261">
        <f>Jun.!$D44</f>
        <v>0</v>
      </c>
      <c r="J44" s="261">
        <f>Jul.!$D44</f>
        <v>0</v>
      </c>
      <c r="K44" s="261">
        <f>Aug.!$D44</f>
        <v>0</v>
      </c>
      <c r="L44" s="261">
        <f>Sep.!$D44</f>
        <v>0</v>
      </c>
      <c r="M44" s="261">
        <f>Oct.!$D44</f>
        <v>0</v>
      </c>
      <c r="N44" s="261">
        <f>Nov.!$D44</f>
        <v>0</v>
      </c>
      <c r="O44" s="262">
        <f>Dec.!$D44</f>
        <v>0</v>
      </c>
      <c r="P44" s="263">
        <f t="shared" si="1"/>
        <v>0</v>
      </c>
      <c r="Q44" s="235">
        <f t="shared" si="2"/>
        <v>0</v>
      </c>
      <c r="R44" s="127"/>
      <c r="S44" s="196"/>
      <c r="T44" s="273"/>
      <c r="U44" s="273"/>
      <c r="V44" s="274"/>
      <c r="W44" s="238"/>
      <c r="X44" s="275"/>
      <c r="Y44" s="127"/>
    </row>
    <row r="45" spans="1:25" ht="22.65" customHeight="1" x14ac:dyDescent="0.15">
      <c r="A45" s="149"/>
      <c r="B45" s="466"/>
      <c r="C45" s="208" t="str">
        <f>IF(ISBLANK(初期設定!C39)=TRUE,"",初期設定!C39)</f>
        <v>（予備）</v>
      </c>
      <c r="D45" s="260">
        <f>Jan.!$D45</f>
        <v>0</v>
      </c>
      <c r="E45" s="261">
        <f>Feb.!$D45</f>
        <v>0</v>
      </c>
      <c r="F45" s="261">
        <f>Mar.!$D45</f>
        <v>0</v>
      </c>
      <c r="G45" s="261">
        <f>Apr.!$D45</f>
        <v>0</v>
      </c>
      <c r="H45" s="261">
        <f>May!$D45</f>
        <v>0</v>
      </c>
      <c r="I45" s="261">
        <f>Jun.!$D45</f>
        <v>0</v>
      </c>
      <c r="J45" s="261">
        <f>Jul.!$D45</f>
        <v>0</v>
      </c>
      <c r="K45" s="261">
        <f>Aug.!$D45</f>
        <v>0</v>
      </c>
      <c r="L45" s="261">
        <f>Sep.!$D45</f>
        <v>0</v>
      </c>
      <c r="M45" s="261">
        <f>Oct.!$D45</f>
        <v>0</v>
      </c>
      <c r="N45" s="261">
        <f>Nov.!$D45</f>
        <v>0</v>
      </c>
      <c r="O45" s="262">
        <f>Dec.!$D45</f>
        <v>0</v>
      </c>
      <c r="P45" s="268">
        <f t="shared" si="1"/>
        <v>0</v>
      </c>
      <c r="Q45" s="235">
        <f t="shared" si="2"/>
        <v>0</v>
      </c>
      <c r="R45" s="127"/>
      <c r="S45" s="196"/>
      <c r="T45" s="273"/>
      <c r="U45" s="273"/>
      <c r="V45" s="274"/>
      <c r="W45" s="238"/>
      <c r="X45" s="275"/>
      <c r="Y45" s="127"/>
    </row>
    <row r="46" spans="1:25" ht="22.65" customHeight="1" x14ac:dyDescent="0.15">
      <c r="A46" s="149"/>
      <c r="B46" s="466"/>
      <c r="C46" s="209" t="str">
        <f>IF(ISBLANK(初期設定!C40)=TRUE,"",初期設定!C40)</f>
        <v>他ローン</v>
      </c>
      <c r="D46" s="260">
        <f>Jan.!$D46</f>
        <v>0</v>
      </c>
      <c r="E46" s="261">
        <f>Feb.!$D46</f>
        <v>0</v>
      </c>
      <c r="F46" s="261">
        <f>Mar.!$D46</f>
        <v>0</v>
      </c>
      <c r="G46" s="261">
        <f>Apr.!$D46</f>
        <v>0</v>
      </c>
      <c r="H46" s="261">
        <f>May!$D46</f>
        <v>0</v>
      </c>
      <c r="I46" s="261">
        <f>Jun.!$D46</f>
        <v>0</v>
      </c>
      <c r="J46" s="261">
        <f>Jul.!$D46</f>
        <v>0</v>
      </c>
      <c r="K46" s="261">
        <f>Aug.!$D46</f>
        <v>0</v>
      </c>
      <c r="L46" s="261">
        <f>Sep.!$D46</f>
        <v>0</v>
      </c>
      <c r="M46" s="261">
        <f>Oct.!$D46</f>
        <v>0</v>
      </c>
      <c r="N46" s="261">
        <f>Nov.!$D46</f>
        <v>0</v>
      </c>
      <c r="O46" s="262">
        <f>Dec.!$D46</f>
        <v>0</v>
      </c>
      <c r="P46" s="272">
        <f t="shared" si="1"/>
        <v>0</v>
      </c>
      <c r="Q46" s="235">
        <f t="shared" si="2"/>
        <v>0</v>
      </c>
      <c r="R46" s="127"/>
      <c r="S46" s="196"/>
      <c r="T46" s="273"/>
      <c r="U46" s="273"/>
      <c r="V46" s="274"/>
      <c r="W46" s="238"/>
      <c r="X46" s="275"/>
      <c r="Y46" s="127"/>
    </row>
    <row r="47" spans="1:25" ht="22.65" customHeight="1" x14ac:dyDescent="0.15">
      <c r="A47" s="149"/>
      <c r="B47" s="466"/>
      <c r="C47" s="207" t="str">
        <f>IF(ISBLANK(初期設定!C41)=TRUE,"",初期設定!C41)</f>
        <v>（予備1）</v>
      </c>
      <c r="D47" s="260">
        <f>Jan.!$D47</f>
        <v>0</v>
      </c>
      <c r="E47" s="261">
        <f>Feb.!$D47</f>
        <v>0</v>
      </c>
      <c r="F47" s="261">
        <f>Mar.!$D47</f>
        <v>0</v>
      </c>
      <c r="G47" s="261">
        <f>Apr.!$D47</f>
        <v>0</v>
      </c>
      <c r="H47" s="261">
        <f>May!$D47</f>
        <v>0</v>
      </c>
      <c r="I47" s="261">
        <f>Jun.!$D47</f>
        <v>0</v>
      </c>
      <c r="J47" s="261">
        <f>Jul.!$D47</f>
        <v>0</v>
      </c>
      <c r="K47" s="261">
        <f>Aug.!$D47</f>
        <v>0</v>
      </c>
      <c r="L47" s="261">
        <f>Sep.!$D47</f>
        <v>0</v>
      </c>
      <c r="M47" s="261">
        <f>Oct.!$D47</f>
        <v>0</v>
      </c>
      <c r="N47" s="261">
        <f>Nov.!$D47</f>
        <v>0</v>
      </c>
      <c r="O47" s="262">
        <f>Dec.!$D47</f>
        <v>0</v>
      </c>
      <c r="P47" s="263">
        <f t="shared" si="1"/>
        <v>0</v>
      </c>
      <c r="Q47" s="235">
        <f t="shared" si="2"/>
        <v>0</v>
      </c>
      <c r="R47" s="127"/>
      <c r="S47" s="196"/>
      <c r="T47" s="273"/>
      <c r="U47" s="273"/>
      <c r="V47" s="274"/>
      <c r="W47" s="238"/>
      <c r="X47" s="275"/>
      <c r="Y47" s="127"/>
    </row>
    <row r="48" spans="1:25" ht="22.65" customHeight="1" x14ac:dyDescent="0.15">
      <c r="A48" s="149"/>
      <c r="B48" s="466"/>
      <c r="C48" s="207" t="str">
        <f>IF(ISBLANK(初期設定!C42)=TRUE,"",初期設定!C42)</f>
        <v>（予備2）</v>
      </c>
      <c r="D48" s="260">
        <f>Jan.!$D48</f>
        <v>0</v>
      </c>
      <c r="E48" s="261">
        <f>Feb.!$D48</f>
        <v>0</v>
      </c>
      <c r="F48" s="261">
        <f>Mar.!$D48</f>
        <v>0</v>
      </c>
      <c r="G48" s="261">
        <f>Apr.!$D48</f>
        <v>0</v>
      </c>
      <c r="H48" s="261">
        <f>May!$D48</f>
        <v>0</v>
      </c>
      <c r="I48" s="261">
        <f>Jun.!$D48</f>
        <v>0</v>
      </c>
      <c r="J48" s="261">
        <f>Jul.!$D48</f>
        <v>0</v>
      </c>
      <c r="K48" s="261">
        <f>Aug.!$D48</f>
        <v>0</v>
      </c>
      <c r="L48" s="261">
        <f>Sep.!$D48</f>
        <v>0</v>
      </c>
      <c r="M48" s="261">
        <f>Oct.!$D48</f>
        <v>0</v>
      </c>
      <c r="N48" s="261">
        <f>Nov.!$D48</f>
        <v>0</v>
      </c>
      <c r="O48" s="262">
        <f>Dec.!$D48</f>
        <v>0</v>
      </c>
      <c r="P48" s="263">
        <f t="shared" si="1"/>
        <v>0</v>
      </c>
      <c r="Q48" s="235">
        <f t="shared" si="2"/>
        <v>0</v>
      </c>
      <c r="R48" s="127"/>
      <c r="S48" s="196"/>
      <c r="T48" s="273"/>
      <c r="U48" s="273"/>
      <c r="V48" s="274"/>
      <c r="W48" s="238"/>
      <c r="X48" s="275"/>
      <c r="Y48" s="127"/>
    </row>
    <row r="49" spans="1:25" ht="22.35" customHeight="1" thickBot="1" x14ac:dyDescent="0.2">
      <c r="A49" s="149"/>
      <c r="B49" s="467"/>
      <c r="C49" s="211" t="s">
        <v>230</v>
      </c>
      <c r="D49" s="280">
        <f>SUBTOTAL(9,D14:D48)</f>
        <v>0</v>
      </c>
      <c r="E49" s="280">
        <f t="shared" ref="E49:O49" si="5">SUBTOTAL(9,E14:E48)</f>
        <v>0</v>
      </c>
      <c r="F49" s="280">
        <f t="shared" si="5"/>
        <v>0</v>
      </c>
      <c r="G49" s="280">
        <f t="shared" si="5"/>
        <v>0</v>
      </c>
      <c r="H49" s="280">
        <f t="shared" si="5"/>
        <v>0</v>
      </c>
      <c r="I49" s="280">
        <f t="shared" si="5"/>
        <v>0</v>
      </c>
      <c r="J49" s="280">
        <f t="shared" si="5"/>
        <v>0</v>
      </c>
      <c r="K49" s="280">
        <f t="shared" si="5"/>
        <v>0</v>
      </c>
      <c r="L49" s="280">
        <f t="shared" si="5"/>
        <v>0</v>
      </c>
      <c r="M49" s="280">
        <f t="shared" si="5"/>
        <v>0</v>
      </c>
      <c r="N49" s="280">
        <f t="shared" si="5"/>
        <v>0</v>
      </c>
      <c r="O49" s="281">
        <f t="shared" si="5"/>
        <v>0</v>
      </c>
      <c r="P49" s="282">
        <f t="shared" si="1"/>
        <v>0</v>
      </c>
      <c r="Q49" s="283">
        <f t="shared" si="2"/>
        <v>0</v>
      </c>
      <c r="R49" s="127"/>
      <c r="S49" s="216" t="s">
        <v>205</v>
      </c>
      <c r="T49" s="284">
        <f>SUM(T14:T48)</f>
        <v>0</v>
      </c>
      <c r="U49" s="285"/>
      <c r="V49" s="286"/>
      <c r="W49" s="238"/>
      <c r="X49" s="287">
        <f>SUM(D49:O49)+SUM(T49:V49)</f>
        <v>0</v>
      </c>
      <c r="Y49" s="127"/>
    </row>
    <row r="50" spans="1:25" ht="55.35" customHeight="1" thickBot="1" x14ac:dyDescent="0.2">
      <c r="A50" s="149"/>
      <c r="B50" s="221" t="s">
        <v>231</v>
      </c>
      <c r="C50" s="288" t="s">
        <v>232</v>
      </c>
      <c r="D50" s="289">
        <f>D13-D49</f>
        <v>0</v>
      </c>
      <c r="E50" s="289">
        <f>E13-E49</f>
        <v>0</v>
      </c>
      <c r="F50" s="289">
        <f t="shared" ref="F50:P50" si="6">F13-F49</f>
        <v>0</v>
      </c>
      <c r="G50" s="289">
        <f t="shared" si="6"/>
        <v>0</v>
      </c>
      <c r="H50" s="289">
        <f t="shared" si="6"/>
        <v>0</v>
      </c>
      <c r="I50" s="289">
        <f t="shared" si="6"/>
        <v>0</v>
      </c>
      <c r="J50" s="289">
        <f t="shared" si="6"/>
        <v>0</v>
      </c>
      <c r="K50" s="289">
        <f t="shared" si="6"/>
        <v>0</v>
      </c>
      <c r="L50" s="289">
        <f t="shared" si="6"/>
        <v>0</v>
      </c>
      <c r="M50" s="289">
        <f t="shared" si="6"/>
        <v>0</v>
      </c>
      <c r="N50" s="289">
        <f t="shared" si="6"/>
        <v>0</v>
      </c>
      <c r="O50" s="290">
        <f t="shared" si="6"/>
        <v>0</v>
      </c>
      <c r="P50" s="291">
        <f t="shared" si="6"/>
        <v>0</v>
      </c>
      <c r="Q50" s="292">
        <f>IF(COUNTIF($D$50:$O$50,"&lt;&gt;0")&lt;&gt;0,P50/COUNTIF($D$50:$O$50,"&lt;&gt;0"),0)</f>
        <v>0</v>
      </c>
      <c r="R50" s="127"/>
      <c r="S50" s="293" t="s">
        <v>233</v>
      </c>
      <c r="T50" s="294">
        <f>SUM(T13:V13)-T49</f>
        <v>0</v>
      </c>
      <c r="U50" s="295"/>
      <c r="V50" s="296"/>
      <c r="W50" s="238"/>
      <c r="X50" s="297">
        <f>X13-X49</f>
        <v>0</v>
      </c>
      <c r="Y50" s="127"/>
    </row>
    <row r="51" spans="1:25" ht="25.35" customHeight="1" x14ac:dyDescent="0.15">
      <c r="A51" s="14" t="s">
        <v>152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</row>
  </sheetData>
  <sheetProtection algorithmName="SHA-512" hashValue="Hvtt+YTae2ZpIDWhOCFJUmnMwlH9pFJhjQ16xSCrQnpScmXSWtZuxcl9B4EhAiR2d2l/1lUJ6syFtlV7eVJKgg==" saltValue="YW1LmL/jM/VMSxk527U2og==" spinCount="100000" sheet="1" objects="1" scenarios="1"/>
  <mergeCells count="23">
    <mergeCell ref="B8:B13"/>
    <mergeCell ref="B14:B49"/>
    <mergeCell ref="B4:C4"/>
    <mergeCell ref="D3:E3"/>
    <mergeCell ref="D4:E4"/>
    <mergeCell ref="B3:C3"/>
    <mergeCell ref="B6:Q6"/>
    <mergeCell ref="H3:K3"/>
    <mergeCell ref="H4:K4"/>
    <mergeCell ref="N3:O3"/>
    <mergeCell ref="N4:O4"/>
    <mergeCell ref="F3:G3"/>
    <mergeCell ref="F4:G4"/>
    <mergeCell ref="W4:X4"/>
    <mergeCell ref="U3:X3"/>
    <mergeCell ref="X6:X7"/>
    <mergeCell ref="S6:V7"/>
    <mergeCell ref="L3:M3"/>
    <mergeCell ref="L4:M4"/>
    <mergeCell ref="Q3:T3"/>
    <mergeCell ref="Q4:R4"/>
    <mergeCell ref="S4:T4"/>
    <mergeCell ref="U4:V4"/>
  </mergeCells>
  <phoneticPr fontId="13"/>
  <conditionalFormatting sqref="E1:IW2 A1:D4">
    <cfRule type="cellIs" dxfId="5" priority="1" stopIfTrue="1" operator="lessThan">
      <formula>0</formula>
    </cfRule>
    <cfRule type="cellIs" dxfId="4" priority="2" stopIfTrue="1" operator="equal">
      <formula>0</formula>
    </cfRule>
  </conditionalFormatting>
  <conditionalFormatting sqref="P3 F3:F4 H3:H4 L3:L4 N3:N4 Y3:IW4 P4:Q4 W4 K5:IW5 A5:J32 K6:S6 W6:IW6 K7:R7 W7 Y7:IW7 K8:IW12 K13:P32 Q13:IW50 A33:P34 E35:P48 A35:D1048576 K49:P50 E49:E65536 J49:J65536 F49:I1048576 K51:IW1048576">
    <cfRule type="cellIs" dxfId="3" priority="3" stopIfTrue="1" operator="lessThan">
      <formula>0</formula>
    </cfRule>
    <cfRule type="cellIs" dxfId="2" priority="4" stopIfTrue="1" operator="equal">
      <formula>0</formula>
    </cfRule>
  </conditionalFormatting>
  <printOptions horizontalCentered="1"/>
  <pageMargins left="0.23622047244094491" right="0.23622047244094491" top="0.31496062992125984" bottom="0.31496062992125984" header="0.51181102362204722" footer="0.51181102362204722"/>
  <pageSetup paperSize="9" scale="46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Q46"/>
  <sheetViews>
    <sheetView view="pageBreakPreview" zoomScaleNormal="100" zoomScaleSheetLayoutView="100" workbookViewId="0"/>
  </sheetViews>
  <sheetFormatPr defaultColWidth="0" defaultRowHeight="12" zeroHeight="1" x14ac:dyDescent="0.15"/>
  <cols>
    <col min="1" max="1" width="5.88671875" style="7" customWidth="1"/>
    <col min="2" max="2" width="15.88671875" style="7" customWidth="1"/>
    <col min="3" max="14" width="9.6640625" style="7" customWidth="1"/>
    <col min="15" max="16" width="14" style="7" customWidth="1"/>
    <col min="17" max="17" width="4.88671875" style="7" customWidth="1"/>
    <col min="18" max="16384" width="0" style="7" hidden="1"/>
  </cols>
  <sheetData>
    <row r="1" spans="1:17" ht="28.5" customHeight="1" x14ac:dyDescent="0.15">
      <c r="A1" s="10"/>
      <c r="B1" s="71" t="s">
        <v>234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6.75" customHeight="1" thickBo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6.6" thickBot="1" x14ac:dyDescent="0.2">
      <c r="A3" s="10"/>
      <c r="B3" s="9"/>
      <c r="C3" s="78" t="s">
        <v>235</v>
      </c>
      <c r="D3" s="79" t="s">
        <v>236</v>
      </c>
      <c r="E3" s="79" t="s">
        <v>237</v>
      </c>
      <c r="F3" s="79" t="s">
        <v>238</v>
      </c>
      <c r="G3" s="79" t="s">
        <v>239</v>
      </c>
      <c r="H3" s="79" t="s">
        <v>240</v>
      </c>
      <c r="I3" s="79" t="s">
        <v>241</v>
      </c>
      <c r="J3" s="79" t="s">
        <v>242</v>
      </c>
      <c r="K3" s="79" t="s">
        <v>243</v>
      </c>
      <c r="L3" s="79" t="s">
        <v>244</v>
      </c>
      <c r="M3" s="79" t="s">
        <v>245</v>
      </c>
      <c r="N3" s="79" t="s">
        <v>246</v>
      </c>
      <c r="O3" s="81" t="s">
        <v>247</v>
      </c>
      <c r="P3" s="80" t="s">
        <v>248</v>
      </c>
      <c r="Q3" s="10"/>
    </row>
    <row r="4" spans="1:17" ht="12.6" thickTop="1" x14ac:dyDescent="0.15">
      <c r="A4" s="10"/>
      <c r="B4" s="34" t="str">
        <f>'年間集計表（外貨）'!B8</f>
        <v>収入</v>
      </c>
      <c r="C4" s="72">
        <f>'年間集計表（外貨）'!D13</f>
        <v>0</v>
      </c>
      <c r="D4" s="72">
        <f>'年間集計表（外貨）'!E13</f>
        <v>0</v>
      </c>
      <c r="E4" s="72">
        <f>'年間集計表（外貨）'!F13</f>
        <v>0</v>
      </c>
      <c r="F4" s="72">
        <f>'年間集計表（外貨）'!G13</f>
        <v>0</v>
      </c>
      <c r="G4" s="72">
        <f>'年間集計表（外貨）'!H13</f>
        <v>0</v>
      </c>
      <c r="H4" s="72">
        <f>'年間集計表（外貨）'!I13</f>
        <v>0</v>
      </c>
      <c r="I4" s="72">
        <f>'年間集計表（外貨）'!J13</f>
        <v>0</v>
      </c>
      <c r="J4" s="72">
        <f>'年間集計表（外貨）'!K13</f>
        <v>0</v>
      </c>
      <c r="K4" s="72">
        <f>'年間集計表（外貨）'!L13</f>
        <v>0</v>
      </c>
      <c r="L4" s="72">
        <f>'年間集計表（外貨）'!M13</f>
        <v>0</v>
      </c>
      <c r="M4" s="72">
        <f>'年間集計表（外貨）'!N13</f>
        <v>0</v>
      </c>
      <c r="N4" s="72">
        <f>'年間集計表（外貨）'!O13</f>
        <v>0</v>
      </c>
      <c r="O4" s="72">
        <f>SUM('年間集計表（外貨）'!T13:V13)</f>
        <v>0</v>
      </c>
      <c r="P4" s="73">
        <f>SUM(C4:O4)</f>
        <v>0</v>
      </c>
      <c r="Q4" s="10"/>
    </row>
    <row r="5" spans="1:17" x14ac:dyDescent="0.15">
      <c r="A5" s="10"/>
      <c r="B5" s="35" t="str">
        <f>'年間集計表（外貨）'!B14</f>
        <v>支出</v>
      </c>
      <c r="C5" s="74">
        <f>'年間集計表（外貨）'!D49</f>
        <v>0</v>
      </c>
      <c r="D5" s="74">
        <f>'年間集計表（外貨）'!E49</f>
        <v>0</v>
      </c>
      <c r="E5" s="74">
        <f>'年間集計表（外貨）'!F49</f>
        <v>0</v>
      </c>
      <c r="F5" s="74">
        <f>'年間集計表（外貨）'!G49</f>
        <v>0</v>
      </c>
      <c r="G5" s="74">
        <f>'年間集計表（外貨）'!H49</f>
        <v>0</v>
      </c>
      <c r="H5" s="74">
        <f>'年間集計表（外貨）'!I49</f>
        <v>0</v>
      </c>
      <c r="I5" s="74">
        <f>'年間集計表（外貨）'!J49</f>
        <v>0</v>
      </c>
      <c r="J5" s="74">
        <f>'年間集計表（外貨）'!K49</f>
        <v>0</v>
      </c>
      <c r="K5" s="74">
        <f>'年間集計表（外貨）'!L49</f>
        <v>0</v>
      </c>
      <c r="L5" s="74">
        <f>'年間集計表（外貨）'!M49</f>
        <v>0</v>
      </c>
      <c r="M5" s="74">
        <f>'年間集計表（外貨）'!N49</f>
        <v>0</v>
      </c>
      <c r="N5" s="74">
        <f>'年間集計表（外貨）'!O49</f>
        <v>0</v>
      </c>
      <c r="O5" s="74">
        <f>SUM('年間集計表（外貨）'!T49:V49)</f>
        <v>0</v>
      </c>
      <c r="P5" s="75">
        <f>SUM(C5:O5)</f>
        <v>0</v>
      </c>
      <c r="Q5" s="10"/>
    </row>
    <row r="6" spans="1:17" ht="12.6" thickBot="1" x14ac:dyDescent="0.2">
      <c r="A6" s="10"/>
      <c r="B6" s="36" t="str">
        <f>'年間集計表（外貨）'!B50</f>
        <v>収支</v>
      </c>
      <c r="C6" s="76">
        <f>'年間集計表（外貨）'!D50</f>
        <v>0</v>
      </c>
      <c r="D6" s="76">
        <f>'年間集計表（外貨）'!E50</f>
        <v>0</v>
      </c>
      <c r="E6" s="76">
        <f>'年間集計表（外貨）'!F50</f>
        <v>0</v>
      </c>
      <c r="F6" s="76">
        <f>'年間集計表（外貨）'!G50</f>
        <v>0</v>
      </c>
      <c r="G6" s="76">
        <f>'年間集計表（外貨）'!H50</f>
        <v>0</v>
      </c>
      <c r="H6" s="76">
        <f>'年間集計表（外貨）'!I50</f>
        <v>0</v>
      </c>
      <c r="I6" s="76">
        <f>'年間集計表（外貨）'!J50</f>
        <v>0</v>
      </c>
      <c r="J6" s="76">
        <f>'年間集計表（外貨）'!K50</f>
        <v>0</v>
      </c>
      <c r="K6" s="76">
        <f>'年間集計表（外貨）'!L50</f>
        <v>0</v>
      </c>
      <c r="L6" s="76">
        <f>'年間集計表（外貨）'!M50</f>
        <v>0</v>
      </c>
      <c r="M6" s="76">
        <f>'年間集計表（外貨）'!N50</f>
        <v>0</v>
      </c>
      <c r="N6" s="76">
        <f>'年間集計表（外貨）'!O50</f>
        <v>0</v>
      </c>
      <c r="O6" s="76">
        <f>SUM('年間集計表（外貨）'!T50:V50)</f>
        <v>0</v>
      </c>
      <c r="P6" s="77">
        <f>SUM(C6:O6)</f>
        <v>0</v>
      </c>
      <c r="Q6" s="10"/>
    </row>
    <row r="7" spans="1:17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x14ac:dyDescent="0.15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x14ac:dyDescent="0.15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x14ac:dyDescent="0.15">
      <c r="A31" s="10"/>
      <c r="B31" s="10"/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x14ac:dyDescent="0.15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15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15">
      <c r="A34" s="10"/>
      <c r="B34" s="10"/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15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15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x14ac:dyDescent="0.15">
      <c r="A37" s="10"/>
      <c r="B37" s="10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15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x14ac:dyDescent="0.15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x14ac:dyDescent="0.15">
      <c r="A40" s="10"/>
      <c r="B40" s="10"/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x14ac:dyDescent="0.15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x14ac:dyDescent="0.15">
      <c r="A46" s="14" t="s">
        <v>152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</sheetData>
  <sheetProtection algorithmName="SHA-512" hashValue="1fRFGQVjmsRJSXsyxW0GcA8LTlpszwOMrWBRtLZ+Tg15cU5LTNWzz1pDkUpzWKXpUp9kYurVpAq31xlxWMEt1w==" saltValue="QVNPg+1FFbt66DSHptVfnQ==" spinCount="100000" sheet="1" objects="1" scenarios="1"/>
  <phoneticPr fontId="13"/>
  <conditionalFormatting sqref="C3:P3">
    <cfRule type="cellIs" dxfId="1" priority="3" stopIfTrue="1" operator="lessThan">
      <formula>0</formula>
    </cfRule>
    <cfRule type="cellIs" dxfId="0" priority="4" stopIfTrue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39370078740157483" footer="0.39370078740157483"/>
  <pageSetup paperSize="9" scale="90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3"/>
  <sheetViews>
    <sheetView tabSelected="1" view="pageBreakPreview" zoomScaleNormal="100" zoomScaleSheetLayoutView="100" workbookViewId="0">
      <selection activeCell="C2" sqref="C2"/>
    </sheetView>
  </sheetViews>
  <sheetFormatPr defaultColWidth="0" defaultRowHeight="0" customHeight="1" zeroHeight="1" x14ac:dyDescent="0.15"/>
  <cols>
    <col min="1" max="1" width="6.109375" style="21" customWidth="1"/>
    <col min="2" max="2" width="13.44140625" style="1" customWidth="1"/>
    <col min="3" max="3" width="34.88671875" style="2" customWidth="1"/>
    <col min="4" max="4" width="4" style="23" customWidth="1"/>
    <col min="5" max="6" width="23.109375" style="23" customWidth="1"/>
    <col min="7" max="7" width="6.33203125" style="22" customWidth="1"/>
    <col min="8" max="16384" width="0" style="2" hidden="1"/>
  </cols>
  <sheetData>
    <row r="1" spans="1:7" ht="35.85" customHeight="1" thickBot="1" x14ac:dyDescent="0.2">
      <c r="A1" s="27" t="s">
        <v>102</v>
      </c>
      <c r="B1" s="29"/>
      <c r="C1" s="28"/>
      <c r="D1" s="28"/>
      <c r="E1" s="28"/>
      <c r="F1" s="28"/>
      <c r="G1" s="28"/>
    </row>
    <row r="2" spans="1:7" ht="20.25" customHeight="1" thickBot="1" x14ac:dyDescent="0.2">
      <c r="A2" s="30"/>
      <c r="B2" s="362" t="s">
        <v>103</v>
      </c>
      <c r="C2" s="38" t="s">
        <v>104</v>
      </c>
      <c r="D2" s="28"/>
      <c r="E2" s="37">
        <v>2023</v>
      </c>
      <c r="F2" s="70" t="s">
        <v>105</v>
      </c>
      <c r="G2" s="28"/>
    </row>
    <row r="3" spans="1:7" s="28" customFormat="1" ht="20.25" customHeight="1" thickBot="1" x14ac:dyDescent="0.2">
      <c r="A3" s="30"/>
      <c r="B3" s="363"/>
      <c r="C3" s="12" t="s">
        <v>106</v>
      </c>
    </row>
    <row r="4" spans="1:7" ht="20.25" customHeight="1" thickBot="1" x14ac:dyDescent="0.2">
      <c r="A4" s="30"/>
      <c r="B4" s="363"/>
      <c r="C4" s="12"/>
      <c r="D4" s="28"/>
      <c r="E4" s="82" t="s">
        <v>4</v>
      </c>
      <c r="F4" s="67"/>
      <c r="G4" s="28"/>
    </row>
    <row r="5" spans="1:7" ht="20.25" customHeight="1" x14ac:dyDescent="0.15">
      <c r="A5" s="30"/>
      <c r="B5" s="363"/>
      <c r="C5" s="12"/>
      <c r="D5" s="28"/>
      <c r="E5" s="365" t="s">
        <v>107</v>
      </c>
      <c r="F5" s="365"/>
      <c r="G5" s="28"/>
    </row>
    <row r="6" spans="1:7" ht="20.25" customHeight="1" thickBot="1" x14ac:dyDescent="0.2">
      <c r="A6" s="30"/>
      <c r="B6" s="364"/>
      <c r="C6" s="13"/>
      <c r="D6" s="28"/>
      <c r="E6" s="28" t="s">
        <v>108</v>
      </c>
      <c r="F6" s="28"/>
      <c r="G6" s="28"/>
    </row>
    <row r="7" spans="1:7" s="32" customFormat="1" ht="20.25" customHeight="1" thickBot="1" x14ac:dyDescent="0.2">
      <c r="A7" s="30"/>
      <c r="B7" s="29"/>
      <c r="C7" s="28"/>
      <c r="D7" s="28"/>
      <c r="E7" s="28"/>
      <c r="F7" s="28"/>
      <c r="G7" s="28"/>
    </row>
    <row r="8" spans="1:7" s="32" customFormat="1" ht="20.85" customHeight="1" x14ac:dyDescent="0.15">
      <c r="A8" s="30"/>
      <c r="B8" s="384" t="s">
        <v>109</v>
      </c>
      <c r="C8" s="349" t="s">
        <v>110</v>
      </c>
      <c r="D8" s="28"/>
      <c r="E8" s="371" t="s">
        <v>111</v>
      </c>
      <c r="F8" s="370"/>
      <c r="G8" s="28"/>
    </row>
    <row r="9" spans="1:7" s="32" customFormat="1" ht="20.85" customHeight="1" x14ac:dyDescent="0.15">
      <c r="A9" s="30"/>
      <c r="B9" s="385"/>
      <c r="C9" s="350" t="s">
        <v>112</v>
      </c>
      <c r="D9" s="28"/>
      <c r="E9" s="372"/>
      <c r="F9" s="373"/>
      <c r="G9" s="28"/>
    </row>
    <row r="10" spans="1:7" s="32" customFormat="1" ht="20.85" customHeight="1" thickBot="1" x14ac:dyDescent="0.2">
      <c r="A10" s="30"/>
      <c r="B10" s="385"/>
      <c r="C10" s="350" t="s">
        <v>251</v>
      </c>
      <c r="D10" s="28"/>
      <c r="E10" s="374"/>
      <c r="F10" s="375"/>
      <c r="G10" s="28"/>
    </row>
    <row r="11" spans="1:7" s="32" customFormat="1" ht="20.85" customHeight="1" thickBot="1" x14ac:dyDescent="0.2">
      <c r="A11" s="30"/>
      <c r="B11" s="385"/>
      <c r="C11" s="350" t="s">
        <v>113</v>
      </c>
      <c r="D11" s="28"/>
      <c r="G11" s="28"/>
    </row>
    <row r="12" spans="1:7" s="32" customFormat="1" ht="20.85" customHeight="1" x14ac:dyDescent="0.15">
      <c r="A12" s="30"/>
      <c r="B12" s="385"/>
      <c r="C12" s="350" t="s">
        <v>114</v>
      </c>
      <c r="D12" s="28"/>
      <c r="E12" s="371" t="s">
        <v>115</v>
      </c>
      <c r="F12" s="370"/>
      <c r="G12" s="28"/>
    </row>
    <row r="13" spans="1:7" s="32" customFormat="1" ht="20.85" customHeight="1" x14ac:dyDescent="0.15">
      <c r="A13" s="30"/>
      <c r="B13" s="385"/>
      <c r="C13" s="350" t="s">
        <v>116</v>
      </c>
      <c r="D13" s="28"/>
      <c r="E13" s="376"/>
      <c r="F13" s="377"/>
      <c r="G13" s="28"/>
    </row>
    <row r="14" spans="1:7" s="32" customFormat="1" ht="20.85" customHeight="1" x14ac:dyDescent="0.15">
      <c r="A14" s="30"/>
      <c r="B14" s="385"/>
      <c r="C14" s="350" t="s">
        <v>117</v>
      </c>
      <c r="D14" s="28"/>
      <c r="E14" s="358" t="s">
        <v>118</v>
      </c>
      <c r="F14" s="359"/>
      <c r="G14" s="28"/>
    </row>
    <row r="15" spans="1:7" s="32" customFormat="1" ht="20.85" customHeight="1" thickBot="1" x14ac:dyDescent="0.2">
      <c r="A15" s="30"/>
      <c r="B15" s="385"/>
      <c r="C15" s="350" t="s">
        <v>119</v>
      </c>
      <c r="D15" s="28"/>
      <c r="E15" s="360"/>
      <c r="F15" s="361"/>
      <c r="G15" s="28"/>
    </row>
    <row r="16" spans="1:7" ht="20.85" customHeight="1" x14ac:dyDescent="0.15">
      <c r="A16" s="30"/>
      <c r="B16" s="385"/>
      <c r="C16" s="350" t="s">
        <v>120</v>
      </c>
      <c r="D16" s="28"/>
      <c r="E16" s="369" t="s">
        <v>121</v>
      </c>
      <c r="F16" s="370"/>
      <c r="G16" s="28"/>
    </row>
    <row r="17" spans="1:7" s="28" customFormat="1" ht="20.85" customHeight="1" x14ac:dyDescent="0.15">
      <c r="A17" s="30"/>
      <c r="B17" s="385"/>
      <c r="C17" s="350" t="s">
        <v>122</v>
      </c>
      <c r="E17" s="68" t="s">
        <v>123</v>
      </c>
      <c r="F17" s="85" t="str">
        <f>IFERROR(E13+(E15/F4),"")</f>
        <v/>
      </c>
    </row>
    <row r="18" spans="1:7" ht="20.85" customHeight="1" thickBot="1" x14ac:dyDescent="0.2">
      <c r="A18" s="30"/>
      <c r="B18" s="385"/>
      <c r="C18" s="350" t="s">
        <v>124</v>
      </c>
      <c r="D18" s="28"/>
      <c r="E18" s="69" t="s">
        <v>125</v>
      </c>
      <c r="F18" s="302" t="str">
        <f>IF(E15+E13*F4=0,"",E15+E13*F4)</f>
        <v/>
      </c>
      <c r="G18" s="28"/>
    </row>
    <row r="19" spans="1:7" ht="20.85" customHeight="1" thickBot="1" x14ac:dyDescent="0.2">
      <c r="A19" s="30"/>
      <c r="B19" s="385"/>
      <c r="C19" s="350" t="s">
        <v>126</v>
      </c>
      <c r="D19" s="28"/>
      <c r="E19" s="28"/>
      <c r="F19" s="28"/>
      <c r="G19" s="28"/>
    </row>
    <row r="20" spans="1:7" ht="20.85" customHeight="1" x14ac:dyDescent="0.15">
      <c r="A20" s="30"/>
      <c r="B20" s="385"/>
      <c r="C20" s="350" t="s">
        <v>127</v>
      </c>
      <c r="D20" s="28"/>
      <c r="E20" s="371" t="s">
        <v>128</v>
      </c>
      <c r="F20" s="370"/>
      <c r="G20" s="28"/>
    </row>
    <row r="21" spans="1:7" ht="20.85" customHeight="1" x14ac:dyDescent="0.15">
      <c r="A21" s="30"/>
      <c r="B21" s="385"/>
      <c r="C21" s="350" t="s">
        <v>129</v>
      </c>
      <c r="D21" s="28"/>
      <c r="E21" s="376"/>
      <c r="F21" s="377"/>
      <c r="G21" s="28"/>
    </row>
    <row r="22" spans="1:7" ht="20.85" customHeight="1" x14ac:dyDescent="0.15">
      <c r="A22" s="30"/>
      <c r="B22" s="385"/>
      <c r="C22" s="350" t="s">
        <v>130</v>
      </c>
      <c r="D22" s="28"/>
      <c r="E22" s="358" t="s">
        <v>131</v>
      </c>
      <c r="F22" s="359"/>
      <c r="G22" s="28"/>
    </row>
    <row r="23" spans="1:7" ht="20.85" customHeight="1" thickBot="1" x14ac:dyDescent="0.2">
      <c r="A23" s="30"/>
      <c r="B23" s="385"/>
      <c r="C23" s="350" t="s">
        <v>132</v>
      </c>
      <c r="D23" s="28"/>
      <c r="E23" s="360"/>
      <c r="F23" s="361"/>
      <c r="G23" s="28"/>
    </row>
    <row r="24" spans="1:7" ht="20.85" customHeight="1" x14ac:dyDescent="0.15">
      <c r="A24" s="30"/>
      <c r="B24" s="385"/>
      <c r="C24" s="350" t="s">
        <v>133</v>
      </c>
      <c r="D24" s="28"/>
      <c r="E24" s="369" t="s">
        <v>134</v>
      </c>
      <c r="F24" s="370"/>
      <c r="G24" s="28"/>
    </row>
    <row r="25" spans="1:7" ht="20.85" customHeight="1" x14ac:dyDescent="0.15">
      <c r="A25" s="30"/>
      <c r="B25" s="385"/>
      <c r="C25" s="350" t="s">
        <v>135</v>
      </c>
      <c r="D25" s="28"/>
      <c r="E25" s="83" t="s">
        <v>123</v>
      </c>
      <c r="F25" s="84" t="str">
        <f>IFERROR(E21+(E23/F4),"")</f>
        <v/>
      </c>
      <c r="G25" s="28"/>
    </row>
    <row r="26" spans="1:7" ht="20.85" customHeight="1" thickBot="1" x14ac:dyDescent="0.2">
      <c r="A26" s="30"/>
      <c r="B26" s="385"/>
      <c r="C26" s="351" t="s">
        <v>136</v>
      </c>
      <c r="D26" s="28"/>
      <c r="E26" s="69" t="s">
        <v>125</v>
      </c>
      <c r="F26" s="302" t="str">
        <f>IF(E23+E21*F4=0,"",E23+E21*F4)</f>
        <v/>
      </c>
      <c r="G26" s="28"/>
    </row>
    <row r="27" spans="1:7" ht="20.85" customHeight="1" thickBot="1" x14ac:dyDescent="0.2">
      <c r="A27" s="30"/>
      <c r="B27" s="386"/>
      <c r="C27" s="351" t="s">
        <v>137</v>
      </c>
      <c r="D27" s="28"/>
      <c r="E27" s="28"/>
      <c r="F27" s="28"/>
      <c r="G27" s="28"/>
    </row>
    <row r="28" spans="1:7" ht="20.85" customHeight="1" x14ac:dyDescent="0.15">
      <c r="A28" s="30"/>
      <c r="B28" s="381" t="s">
        <v>252</v>
      </c>
      <c r="C28" s="38" t="s">
        <v>138</v>
      </c>
      <c r="D28" s="28"/>
      <c r="E28" s="28"/>
      <c r="F28" s="28"/>
      <c r="G28" s="28"/>
    </row>
    <row r="29" spans="1:7" ht="20.85" customHeight="1" x14ac:dyDescent="0.15">
      <c r="A29" s="30"/>
      <c r="B29" s="382"/>
      <c r="C29" s="12" t="s">
        <v>139</v>
      </c>
      <c r="D29" s="28"/>
      <c r="E29" s="28"/>
      <c r="F29" s="28"/>
      <c r="G29" s="28"/>
    </row>
    <row r="30" spans="1:7" ht="20.85" customHeight="1" thickBot="1" x14ac:dyDescent="0.2">
      <c r="A30" s="30"/>
      <c r="B30" s="383"/>
      <c r="C30" s="13" t="s">
        <v>140</v>
      </c>
      <c r="D30" s="28"/>
      <c r="E30" s="28"/>
      <c r="F30" s="28"/>
      <c r="G30" s="28"/>
    </row>
    <row r="31" spans="1:7" ht="20.85" customHeight="1" x14ac:dyDescent="0.15">
      <c r="A31" s="30"/>
      <c r="B31" s="378" t="s">
        <v>141</v>
      </c>
      <c r="C31" s="38" t="s">
        <v>142</v>
      </c>
      <c r="D31" s="28"/>
      <c r="E31" s="28"/>
      <c r="F31" s="28"/>
      <c r="G31" s="28"/>
    </row>
    <row r="32" spans="1:7" ht="20.85" customHeight="1" x14ac:dyDescent="0.15">
      <c r="A32" s="30"/>
      <c r="B32" s="379"/>
      <c r="C32" s="12" t="s">
        <v>143</v>
      </c>
      <c r="D32" s="28"/>
      <c r="E32" s="28"/>
      <c r="F32" s="28"/>
      <c r="G32" s="28"/>
    </row>
    <row r="33" spans="1:7" ht="20.85" customHeight="1" thickBot="1" x14ac:dyDescent="0.2">
      <c r="A33" s="30"/>
      <c r="B33" s="380"/>
      <c r="C33" s="352" t="s">
        <v>144</v>
      </c>
      <c r="D33" s="28"/>
      <c r="E33" s="28"/>
      <c r="F33" s="28"/>
      <c r="G33" s="28"/>
    </row>
    <row r="34" spans="1:7" ht="20.85" customHeight="1" x14ac:dyDescent="0.15">
      <c r="A34" s="30"/>
      <c r="B34" s="378" t="s">
        <v>253</v>
      </c>
      <c r="C34" s="38" t="s">
        <v>145</v>
      </c>
      <c r="D34" s="28"/>
      <c r="E34" s="28"/>
      <c r="F34" s="28"/>
      <c r="G34" s="28"/>
    </row>
    <row r="35" spans="1:7" ht="20.85" customHeight="1" x14ac:dyDescent="0.15">
      <c r="A35" s="30"/>
      <c r="B35" s="379"/>
      <c r="C35" s="12" t="s">
        <v>146</v>
      </c>
      <c r="D35" s="28"/>
      <c r="E35" s="28"/>
      <c r="F35" s="28"/>
      <c r="G35" s="28"/>
    </row>
    <row r="36" spans="1:7" ht="20.85" customHeight="1" thickBot="1" x14ac:dyDescent="0.2">
      <c r="A36" s="30"/>
      <c r="B36" s="380"/>
      <c r="C36" s="13" t="s">
        <v>147</v>
      </c>
      <c r="D36" s="28"/>
      <c r="E36" s="28"/>
      <c r="F36" s="28"/>
      <c r="G36" s="28"/>
    </row>
    <row r="37" spans="1:7" ht="20.85" customHeight="1" x14ac:dyDescent="0.15">
      <c r="A37" s="30"/>
      <c r="B37" s="387" t="s">
        <v>254</v>
      </c>
      <c r="C37" s="353" t="s">
        <v>148</v>
      </c>
      <c r="D37" s="28"/>
      <c r="E37" s="28"/>
      <c r="F37" s="28"/>
      <c r="G37" s="28"/>
    </row>
    <row r="38" spans="1:7" ht="20.85" customHeight="1" x14ac:dyDescent="0.15">
      <c r="A38" s="30"/>
      <c r="B38" s="388"/>
      <c r="C38" s="354" t="s">
        <v>149</v>
      </c>
      <c r="D38" s="28"/>
      <c r="E38" s="28"/>
      <c r="F38" s="28"/>
      <c r="G38" s="28"/>
    </row>
    <row r="39" spans="1:7" ht="20.85" customHeight="1" thickBot="1" x14ac:dyDescent="0.2">
      <c r="A39" s="30"/>
      <c r="B39" s="389"/>
      <c r="C39" s="355" t="s">
        <v>147</v>
      </c>
      <c r="D39" s="28"/>
      <c r="E39" s="28"/>
      <c r="F39" s="28"/>
      <c r="G39" s="28"/>
    </row>
    <row r="40" spans="1:7" ht="20.85" customHeight="1" x14ac:dyDescent="0.15">
      <c r="A40" s="30"/>
      <c r="B40" s="366" t="s">
        <v>150</v>
      </c>
      <c r="C40" s="356" t="s">
        <v>151</v>
      </c>
      <c r="D40" s="28"/>
      <c r="E40" s="28"/>
      <c r="F40" s="28"/>
      <c r="G40" s="28"/>
    </row>
    <row r="41" spans="1:7" ht="20.85" customHeight="1" x14ac:dyDescent="0.15">
      <c r="A41" s="30"/>
      <c r="B41" s="367"/>
      <c r="C41" s="352" t="s">
        <v>136</v>
      </c>
      <c r="D41" s="28"/>
      <c r="E41" s="28"/>
      <c r="F41" s="28"/>
      <c r="G41" s="28"/>
    </row>
    <row r="42" spans="1:7" ht="20.85" customHeight="1" thickBot="1" x14ac:dyDescent="0.2">
      <c r="A42" s="30"/>
      <c r="B42" s="368"/>
      <c r="C42" s="357" t="s">
        <v>137</v>
      </c>
      <c r="D42" s="28"/>
      <c r="E42" s="28"/>
      <c r="F42" s="28"/>
      <c r="G42" s="28"/>
    </row>
    <row r="43" spans="1:7" ht="39.75" customHeight="1" x14ac:dyDescent="0.15">
      <c r="A43" s="31" t="s">
        <v>152</v>
      </c>
      <c r="B43" s="31"/>
      <c r="C43" s="31"/>
      <c r="D43" s="31"/>
      <c r="E43" s="31"/>
      <c r="F43" s="31"/>
      <c r="G43" s="31"/>
    </row>
  </sheetData>
  <sheetProtection algorithmName="SHA-512" hashValue="VpTLEK8Ybz/OJvfOy3lbHp8LGagODvepN7Oi2Dd152wAnUaozV0+In8X8IPQ43ye8VKKSrjsjtyhbXOvsK1XkQ==" saltValue="DybBZeHGQ1UzwcV+V+7/Nw==" spinCount="100000" sheet="1" objects="1" scenarios="1"/>
  <mergeCells count="20">
    <mergeCell ref="E12:F12"/>
    <mergeCell ref="E13:F13"/>
    <mergeCell ref="E14:F14"/>
    <mergeCell ref="E15:F15"/>
    <mergeCell ref="E22:F22"/>
    <mergeCell ref="E23:F23"/>
    <mergeCell ref="B2:B6"/>
    <mergeCell ref="E5:F5"/>
    <mergeCell ref="B40:B42"/>
    <mergeCell ref="E16:F16"/>
    <mergeCell ref="E8:F8"/>
    <mergeCell ref="E20:F20"/>
    <mergeCell ref="E24:F24"/>
    <mergeCell ref="E9:F10"/>
    <mergeCell ref="E21:F21"/>
    <mergeCell ref="B31:B33"/>
    <mergeCell ref="B28:B30"/>
    <mergeCell ref="B8:B27"/>
    <mergeCell ref="B34:B36"/>
    <mergeCell ref="B37:B39"/>
  </mergeCells>
  <phoneticPr fontId="13"/>
  <dataValidations count="1">
    <dataValidation allowBlank="1" sqref="B31 B34:B42" xr:uid="{00000000-0002-0000-0000-000000000000}"/>
  </dataValidations>
  <pageMargins left="0.70866141732283472" right="0.70866141732283472" top="0.74803149606299213" bottom="0.74803149606299213" header="0.51181102362204722" footer="0.51181102362204722"/>
  <pageSetup paperSize="9" scale="85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D30193-BD31-4A53-BC79-19FEAAAFDF93}">
          <x14:formula1>
            <xm:f>リスト!$B$1:$B$35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54"/>
  <sheetViews>
    <sheetView view="pageBreakPreview" zoomScaleNormal="100" zoomScaleSheetLayoutView="100" workbookViewId="0">
      <selection activeCell="F10" sqref="F10:K14"/>
    </sheetView>
  </sheetViews>
  <sheetFormatPr defaultColWidth="0" defaultRowHeight="0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12.109375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初期設定!E2&amp;".Jan. KAKEIBO"</f>
        <v>2023.Jan.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13.65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x14ac:dyDescent="0.15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x14ac:dyDescent="0.15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x14ac:dyDescent="0.15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x14ac:dyDescent="0.15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44927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44928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44929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44930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44931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44932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44933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44934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44935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44936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44937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44938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44939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44940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44941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44942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44943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44944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44945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44946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44947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44948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44949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44950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44951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44952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44953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44954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44955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44956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>
        <v>44957</v>
      </c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  <row r="54" spans="1:12" ht="18" hidden="1" customHeight="1" x14ac:dyDescent="0.15"/>
  </sheetData>
  <sheetProtection algorithmName="SHA-512" hashValue="tTkwImzb3dZLCAiv2ujnLQ9AhDTMmFAb4iYIVCIwZaX8i7kOfHNBXr/Nw0RVD6N5zsaFsy/AJTTaki/zj/otpQ==" saltValue="aGmAXWs0uZBV8s2+uq0/HA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F15:K15"/>
    <mergeCell ref="B13:B33"/>
    <mergeCell ref="B40:B42"/>
    <mergeCell ref="B43:B45"/>
    <mergeCell ref="B37:B39"/>
    <mergeCell ref="A1:D1"/>
    <mergeCell ref="A2:A51"/>
    <mergeCell ref="B2:D2"/>
    <mergeCell ref="B4:D4"/>
    <mergeCell ref="E4:E50"/>
    <mergeCell ref="B51:K51"/>
    <mergeCell ref="B49:C49"/>
    <mergeCell ref="B50:C50"/>
    <mergeCell ref="B9:C9"/>
    <mergeCell ref="B10:C10"/>
    <mergeCell ref="B11:D11"/>
    <mergeCell ref="B12:D12"/>
    <mergeCell ref="F9:K9"/>
    <mergeCell ref="F10:K14"/>
    <mergeCell ref="B46:B48"/>
    <mergeCell ref="B34:B36"/>
  </mergeCells>
  <phoneticPr fontId="13"/>
  <conditionalFormatting sqref="D10 D33 D49:D50">
    <cfRule type="cellIs" dxfId="23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初期設定!E2&amp;".Feb. KAKEIBO"</f>
        <v>2023.Feb.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44958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44959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44960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44961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44962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44963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44964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44965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44966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44967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44968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44969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44970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44971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44972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44973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44974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44975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44976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44977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44978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44979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44980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44981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44982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44983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44984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44985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298" t="s">
        <v>250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/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/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wri591cuCZ29AP5iBQGVglUIIdkrdonXx7ZZ5UMPh/DvdUaVUtpYjaW8lVfjyUy8nbhlZQMdOvp1HX2VAVKkNQ==" saltValue="Nhsl1VVmayaswqYVLcYewQ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22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初期設定!E2&amp;".Mar. KAKEIBO"</f>
        <v>2023.Mar.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44986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44987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44988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44989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44990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44991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44992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44993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44994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44995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44996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44997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44998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44999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45000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45001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45002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45003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45004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45005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45006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45007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45008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45009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45010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45011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45012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45013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45014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45015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>
        <v>45016</v>
      </c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gG5FFzhM/TP4AoKcTHEqOl6ZwKJk6l2hB0a0nStuhTPSaMrqvIqHzeg+sIdWj0ZS3lMgunyns3N+SRCqxnY0ng==" saltValue="a28sEZiMw4pPEGqx586kvA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21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初期設定!E2&amp;".Apr. KAKEIBO"</f>
        <v>2023.Apr.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45017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45018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45019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45020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45021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45022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45023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45024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45025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45026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45027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45028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45029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45030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45031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45032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45033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45034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45035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45036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45037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45038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45039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45040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45041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45042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45043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45044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45045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45046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/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wxuL2P2ViqzLdBV4HlVrYG1vF3mjfKTxW4wIPlpcBaOxxoZnZsGclDLoTOcplY7Ga2wC0KsRWMkZzeefmdZu3A==" saltValue="73NSI3VVUN6uKmlhVV6mAA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20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style="112" customWidth="1"/>
    <col min="2" max="2" width="5.109375" style="113" customWidth="1"/>
    <col min="3" max="3" width="25.88671875" style="113" customWidth="1"/>
    <col min="4" max="4" width="17.88671875" style="113" customWidth="1"/>
    <col min="5" max="5" width="3" style="113" customWidth="1"/>
    <col min="6" max="6" width="12.109375" style="113" customWidth="1"/>
    <col min="7" max="11" width="13.109375" style="113" customWidth="1"/>
    <col min="12" max="12" width="3.21875" style="11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初期設定!E2&amp;".May KAKEIBO"</f>
        <v>2023.May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45047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45048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45049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45050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45051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45052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45053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45054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45055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45056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45057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45058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45059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45060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45061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45062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45063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45064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45065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45066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45067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45068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45069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45070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45071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45072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45073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45074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45075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45076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>
        <v>45077</v>
      </c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cQlXJfPWni264Gku4NDQfG+xyOiH68HNM6ATIIz3ZxwkZk/JnrJCdBJre860MSr+R+03F6hydEbHgs7WgNoewg==" saltValue="wJhQ7sEjKSW+CCP0w6jeqQ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19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初期設定!E2&amp;".Jun. KAKEIBO"</f>
        <v>2023.Jun.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45078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45079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45080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45081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45082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45083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45084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45085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45086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45087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45088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45089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45090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45091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45092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45093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45094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45095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45096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45097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45098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45099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45100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45101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45102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45103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45104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45105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45106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45107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/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a58oijonjkL73nTIzFuaP1YCtb4gFbpWb37B7WAaOWDQjkOJKVsJLsQQUM3tiecBzTd2DmM2ylSpGNvqCRnJAA==" saltValue="i34L2+jWZ/ifcAzi9GmL4g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18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L53"/>
  <sheetViews>
    <sheetView view="pageBreakPreview" zoomScaleNormal="100" zoomScaleSheetLayoutView="100" workbookViewId="0">
      <selection activeCell="D5" sqref="D5"/>
    </sheetView>
  </sheetViews>
  <sheetFormatPr defaultColWidth="0" defaultRowHeight="18" customHeight="1" zeroHeight="1" x14ac:dyDescent="0.15"/>
  <cols>
    <col min="1" max="1" width="3.21875" customWidth="1"/>
    <col min="2" max="2" width="5.1093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21875" style="3" customWidth="1"/>
    <col min="13" max="13" width="0" style="3" hidden="1" customWidth="1"/>
    <col min="14" max="16384" width="0" style="3" hidden="1"/>
  </cols>
  <sheetData>
    <row r="1" spans="1:12" ht="16.649999999999999" customHeight="1" thickBot="1" x14ac:dyDescent="0.2">
      <c r="A1" s="390"/>
      <c r="B1" s="390"/>
      <c r="C1" s="390"/>
      <c r="D1" s="390"/>
      <c r="E1" s="87"/>
      <c r="F1" s="87"/>
      <c r="G1" s="87"/>
      <c r="H1" s="88" t="s">
        <v>153</v>
      </c>
      <c r="I1" s="89"/>
      <c r="J1" s="90" t="s">
        <v>154</v>
      </c>
      <c r="K1" s="87"/>
      <c r="L1" s="87"/>
    </row>
    <row r="2" spans="1:12" ht="18.75" customHeight="1" thickBot="1" x14ac:dyDescent="0.2">
      <c r="A2" s="390"/>
      <c r="B2" s="391" t="str">
        <f>初期設定!E2&amp;".Jul. KAKEIBO"</f>
        <v>2023.Jul. KAKEIBO</v>
      </c>
      <c r="C2" s="391"/>
      <c r="D2" s="391"/>
      <c r="E2" s="87"/>
      <c r="F2" s="87"/>
      <c r="G2" s="87"/>
      <c r="H2" s="91" t="str">
        <f>初期設定!$E$4</f>
        <v>USD(ドル)</v>
      </c>
      <c r="I2" s="92" t="str">
        <f>VLOOKUP(Jan.!H2,リスト!$B$1:$C$35,2,)</f>
        <v>$</v>
      </c>
      <c r="J2" s="93" t="str">
        <f>"1"&amp;$I$2&amp;"あたり"</f>
        <v>1$あたり</v>
      </c>
      <c r="K2" s="94">
        <f>初期設定!$F$4</f>
        <v>0</v>
      </c>
      <c r="L2" s="87"/>
    </row>
    <row r="3" spans="1:12" ht="6" customHeight="1" thickBot="1" x14ac:dyDescent="0.2">
      <c r="A3" s="390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2.35" customHeight="1" x14ac:dyDescent="0.15">
      <c r="A4" s="390"/>
      <c r="B4" s="392" t="s">
        <v>155</v>
      </c>
      <c r="C4" s="392"/>
      <c r="D4" s="392"/>
      <c r="E4" s="393"/>
      <c r="F4" s="419" t="s">
        <v>156</v>
      </c>
      <c r="G4" s="419"/>
      <c r="H4" s="419"/>
      <c r="I4" s="419"/>
      <c r="J4" s="419"/>
      <c r="K4" s="419"/>
      <c r="L4" s="393"/>
    </row>
    <row r="5" spans="1:12" ht="22.35" customHeight="1" thickBot="1" x14ac:dyDescent="0.2">
      <c r="A5" s="390"/>
      <c r="B5" s="420" t="str">
        <f>IF(ISBLANK(初期設定!C2)=TRUE,"",初期設定!C2)</f>
        <v>世帯主収入</v>
      </c>
      <c r="C5" s="420"/>
      <c r="D5" s="61"/>
      <c r="E5" s="393"/>
      <c r="F5" s="421" t="str">
        <f>IF(初期設定!E9=0,"",初期設定!E9)</f>
        <v/>
      </c>
      <c r="G5" s="421"/>
      <c r="H5" s="421"/>
      <c r="I5" s="421"/>
      <c r="J5" s="421"/>
      <c r="K5" s="421"/>
      <c r="L5" s="393"/>
    </row>
    <row r="6" spans="1:12" ht="22.35" customHeight="1" thickBot="1" x14ac:dyDescent="0.2">
      <c r="A6" s="390"/>
      <c r="B6" s="422" t="str">
        <f>IF(ISBLANK(初期設定!C3)=TRUE,"",初期設定!C3)</f>
        <v>配偶者収入</v>
      </c>
      <c r="C6" s="422"/>
      <c r="D6" s="62"/>
      <c r="E6" s="393"/>
      <c r="F6" s="421"/>
      <c r="G6" s="421"/>
      <c r="H6" s="421"/>
      <c r="I6" s="421"/>
      <c r="J6" s="421"/>
      <c r="K6" s="421"/>
      <c r="L6" s="393"/>
    </row>
    <row r="7" spans="1:12" ht="22.35" customHeight="1" thickBot="1" x14ac:dyDescent="0.2">
      <c r="A7" s="390"/>
      <c r="B7" s="423" t="str">
        <f>IF(ISBLANK(初期設定!C4)=TRUE,"",初期設定!C4)</f>
        <v/>
      </c>
      <c r="C7" s="423"/>
      <c r="D7" s="63"/>
      <c r="E7" s="393"/>
      <c r="F7" s="421"/>
      <c r="G7" s="421"/>
      <c r="H7" s="421"/>
      <c r="I7" s="421"/>
      <c r="J7" s="421"/>
      <c r="K7" s="421"/>
      <c r="L7" s="393"/>
    </row>
    <row r="8" spans="1:12" ht="22.35" customHeight="1" thickBot="1" x14ac:dyDescent="0.2">
      <c r="A8" s="390"/>
      <c r="B8" s="423" t="str">
        <f>IF(ISBLANK(初期設定!C5)=TRUE,"",初期設定!C5)</f>
        <v/>
      </c>
      <c r="C8" s="423"/>
      <c r="D8" s="63"/>
      <c r="E8" s="393"/>
      <c r="F8" s="424"/>
      <c r="G8" s="424"/>
      <c r="H8" s="424"/>
      <c r="I8" s="424"/>
      <c r="J8" s="424"/>
      <c r="K8" s="424"/>
      <c r="L8" s="393"/>
    </row>
    <row r="9" spans="1:12" ht="22.35" customHeight="1" thickBot="1" x14ac:dyDescent="0.2">
      <c r="A9" s="390"/>
      <c r="B9" s="399" t="str">
        <f>IF(ISBLANK(初期設定!C6)=TRUE,"",初期設定!C6)</f>
        <v/>
      </c>
      <c r="C9" s="399"/>
      <c r="D9" s="64"/>
      <c r="E9" s="393"/>
      <c r="F9" s="405" t="s">
        <v>157</v>
      </c>
      <c r="G9" s="405"/>
      <c r="H9" s="405"/>
      <c r="I9" s="405"/>
      <c r="J9" s="405"/>
      <c r="K9" s="405"/>
      <c r="L9" s="393"/>
    </row>
    <row r="10" spans="1:12" ht="22.35" customHeight="1" thickTop="1" thickBot="1" x14ac:dyDescent="0.2">
      <c r="A10" s="390"/>
      <c r="B10" s="400" t="s">
        <v>158</v>
      </c>
      <c r="C10" s="401"/>
      <c r="D10" s="95">
        <f>SUM(D5:D9)</f>
        <v>0</v>
      </c>
      <c r="E10" s="393"/>
      <c r="F10" s="406"/>
      <c r="G10" s="407"/>
      <c r="H10" s="407"/>
      <c r="I10" s="407"/>
      <c r="J10" s="407"/>
      <c r="K10" s="408"/>
      <c r="L10" s="393"/>
    </row>
    <row r="11" spans="1:12" ht="22.35" customHeight="1" thickBot="1" x14ac:dyDescent="0.2">
      <c r="A11" s="390"/>
      <c r="B11" s="393"/>
      <c r="C11" s="393"/>
      <c r="D11" s="393"/>
      <c r="E11" s="393"/>
      <c r="F11" s="409"/>
      <c r="G11" s="410"/>
      <c r="H11" s="410"/>
      <c r="I11" s="410"/>
      <c r="J11" s="410"/>
      <c r="K11" s="411"/>
      <c r="L11" s="393"/>
    </row>
    <row r="12" spans="1:12" ht="22.35" customHeight="1" thickBot="1" x14ac:dyDescent="0.2">
      <c r="A12" s="390"/>
      <c r="B12" s="402" t="s">
        <v>159</v>
      </c>
      <c r="C12" s="403"/>
      <c r="D12" s="404"/>
      <c r="E12" s="393"/>
      <c r="F12" s="409"/>
      <c r="G12" s="410"/>
      <c r="H12" s="410"/>
      <c r="I12" s="410"/>
      <c r="J12" s="410"/>
      <c r="K12" s="411"/>
      <c r="L12" s="393"/>
    </row>
    <row r="13" spans="1:12" ht="22.35" customHeight="1" x14ac:dyDescent="0.15">
      <c r="A13" s="390"/>
      <c r="B13" s="426" t="str">
        <f>IF(ISBLANK(初期設定!B8), "", IFERROR(LEFT(初期設定!B8,FIND(CHAR(10),初期設定!B8)-1),初期設定!B8))</f>
        <v>基本生活費</v>
      </c>
      <c r="C13" s="300" t="str">
        <f>IF(ISBLANK(初期設定!C8)=TRUE,"",初期設定!C8)</f>
        <v>食費</v>
      </c>
      <c r="D13" s="301"/>
      <c r="E13" s="393"/>
      <c r="F13" s="409"/>
      <c r="G13" s="410"/>
      <c r="H13" s="410"/>
      <c r="I13" s="410"/>
      <c r="J13" s="410"/>
      <c r="K13" s="411"/>
      <c r="L13" s="393"/>
    </row>
    <row r="14" spans="1:12" ht="22.35" customHeight="1" thickBot="1" x14ac:dyDescent="0.2">
      <c r="A14" s="390"/>
      <c r="B14" s="427"/>
      <c r="C14" s="96" t="str">
        <f>IF(ISBLANK(初期設定!C9)=TRUE,"",初期設定!C9)</f>
        <v>外食費</v>
      </c>
      <c r="D14" s="40"/>
      <c r="E14" s="393"/>
      <c r="F14" s="412"/>
      <c r="G14" s="413"/>
      <c r="H14" s="413"/>
      <c r="I14" s="413"/>
      <c r="J14" s="413"/>
      <c r="K14" s="414"/>
      <c r="L14" s="393"/>
    </row>
    <row r="15" spans="1:12" ht="22.35" customHeight="1" thickBot="1" x14ac:dyDescent="0.2">
      <c r="A15" s="390"/>
      <c r="B15" s="427"/>
      <c r="C15" s="96" t="str">
        <f>IF(ISBLANK(初期設定!C10)=TRUE,"",初期設定!C10)</f>
        <v>電気代</v>
      </c>
      <c r="D15" s="40"/>
      <c r="E15" s="393"/>
      <c r="F15" s="425"/>
      <c r="G15" s="425"/>
      <c r="H15" s="425"/>
      <c r="I15" s="425"/>
      <c r="J15" s="425"/>
      <c r="K15" s="425"/>
      <c r="L15" s="393"/>
    </row>
    <row r="16" spans="1:12" ht="22.35" customHeight="1" thickBot="1" x14ac:dyDescent="0.2">
      <c r="A16" s="390"/>
      <c r="B16" s="427"/>
      <c r="C16" s="96" t="str">
        <f>IF(ISBLANK(初期設定!C11)=TRUE,"",初期設定!C11)</f>
        <v>水道代</v>
      </c>
      <c r="D16" s="40"/>
      <c r="E16" s="393"/>
      <c r="F16" s="344" t="s">
        <v>160</v>
      </c>
      <c r="G16" s="345"/>
      <c r="H16" s="345"/>
      <c r="I16" s="345"/>
      <c r="J16" s="345"/>
      <c r="K16" s="346"/>
      <c r="L16" s="393"/>
    </row>
    <row r="17" spans="1:12" ht="22.35" customHeight="1" x14ac:dyDescent="0.15">
      <c r="A17" s="390"/>
      <c r="B17" s="427"/>
      <c r="C17" s="96" t="str">
        <f>IF(ISBLANK(初期設定!C12)=TRUE,"",初期設定!C12)</f>
        <v>ガス代</v>
      </c>
      <c r="D17" s="40"/>
      <c r="E17" s="393"/>
      <c r="F17" s="299" t="s">
        <v>161</v>
      </c>
      <c r="G17" s="324"/>
      <c r="H17" s="325"/>
      <c r="I17" s="326"/>
      <c r="J17" s="326"/>
      <c r="K17" s="327"/>
      <c r="L17" s="393"/>
    </row>
    <row r="18" spans="1:12" ht="22.35" customHeight="1" x14ac:dyDescent="0.15">
      <c r="A18" s="390"/>
      <c r="B18" s="427"/>
      <c r="C18" s="96" t="str">
        <f>IF(ISBLANK(初期設定!C13)=TRUE,"",初期設定!C13)</f>
        <v>新聞(NHK・ケーブルTV等)</v>
      </c>
      <c r="D18" s="40"/>
      <c r="E18" s="393"/>
      <c r="F18" s="97">
        <v>45108</v>
      </c>
      <c r="G18" s="328"/>
      <c r="H18" s="329"/>
      <c r="I18" s="330"/>
      <c r="J18" s="330"/>
      <c r="K18" s="331"/>
      <c r="L18" s="393"/>
    </row>
    <row r="19" spans="1:12" ht="22.35" customHeight="1" x14ac:dyDescent="0.15">
      <c r="A19" s="390"/>
      <c r="B19" s="427"/>
      <c r="C19" s="96" t="str">
        <f>IF(ISBLANK(初期設定!C14)=TRUE,"",初期設定!C14)</f>
        <v>通信費（固定電話）</v>
      </c>
      <c r="D19" s="40"/>
      <c r="E19" s="393"/>
      <c r="F19" s="97">
        <v>45109</v>
      </c>
      <c r="G19" s="328"/>
      <c r="H19" s="329"/>
      <c r="I19" s="330"/>
      <c r="J19" s="330"/>
      <c r="K19" s="331"/>
      <c r="L19" s="393"/>
    </row>
    <row r="20" spans="1:12" ht="22.35" customHeight="1" x14ac:dyDescent="0.15">
      <c r="A20" s="390"/>
      <c r="B20" s="427"/>
      <c r="C20" s="96" t="str">
        <f>IF(ISBLANK(初期設定!C15)=TRUE,"",初期設定!C15)</f>
        <v>通信費（携帯）</v>
      </c>
      <c r="D20" s="40"/>
      <c r="E20" s="393"/>
      <c r="F20" s="97">
        <v>45110</v>
      </c>
      <c r="G20" s="328"/>
      <c r="H20" s="329"/>
      <c r="I20" s="330"/>
      <c r="J20" s="330"/>
      <c r="K20" s="331"/>
      <c r="L20" s="393"/>
    </row>
    <row r="21" spans="1:12" ht="22.35" customHeight="1" x14ac:dyDescent="0.15">
      <c r="A21" s="390"/>
      <c r="B21" s="427"/>
      <c r="C21" s="96" t="str">
        <f>IF(ISBLANK(初期設定!C16)=TRUE,"",初期設定!C16)</f>
        <v>通信費（ネット・他）</v>
      </c>
      <c r="D21" s="40"/>
      <c r="E21" s="393"/>
      <c r="F21" s="97">
        <v>45111</v>
      </c>
      <c r="G21" s="328"/>
      <c r="H21" s="329"/>
      <c r="I21" s="330"/>
      <c r="J21" s="330"/>
      <c r="K21" s="331"/>
      <c r="L21" s="393"/>
    </row>
    <row r="22" spans="1:12" ht="22.35" customHeight="1" x14ac:dyDescent="0.15">
      <c r="A22" s="390"/>
      <c r="B22" s="427"/>
      <c r="C22" s="96" t="str">
        <f>IF(ISBLANK(初期設定!C17)=TRUE,"",初期設定!C17)</f>
        <v>医療費</v>
      </c>
      <c r="D22" s="40"/>
      <c r="E22" s="393"/>
      <c r="F22" s="97">
        <v>45112</v>
      </c>
      <c r="G22" s="328"/>
      <c r="H22" s="329"/>
      <c r="I22" s="330"/>
      <c r="J22" s="330"/>
      <c r="K22" s="331"/>
      <c r="L22" s="393"/>
    </row>
    <row r="23" spans="1:12" ht="22.35" customHeight="1" x14ac:dyDescent="0.15">
      <c r="A23" s="390"/>
      <c r="B23" s="427"/>
      <c r="C23" s="96" t="str">
        <f>IF(ISBLANK(初期設定!C18)=TRUE,"",初期設定!C18)</f>
        <v>被服費</v>
      </c>
      <c r="D23" s="40"/>
      <c r="E23" s="393"/>
      <c r="F23" s="97">
        <v>45113</v>
      </c>
      <c r="G23" s="328"/>
      <c r="H23" s="329"/>
      <c r="I23" s="330"/>
      <c r="J23" s="330"/>
      <c r="K23" s="331"/>
      <c r="L23" s="393"/>
    </row>
    <row r="24" spans="1:12" ht="22.35" customHeight="1" x14ac:dyDescent="0.15">
      <c r="A24" s="390"/>
      <c r="B24" s="427"/>
      <c r="C24" s="96" t="str">
        <f>IF(ISBLANK(初期設定!C19)=TRUE,"",初期設定!C19)</f>
        <v>美容理容費</v>
      </c>
      <c r="D24" s="40"/>
      <c r="E24" s="393"/>
      <c r="F24" s="97">
        <v>45114</v>
      </c>
      <c r="G24" s="328"/>
      <c r="H24" s="329"/>
      <c r="I24" s="330"/>
      <c r="J24" s="330"/>
      <c r="K24" s="331"/>
      <c r="L24" s="393"/>
    </row>
    <row r="25" spans="1:12" ht="22.35" customHeight="1" x14ac:dyDescent="0.15">
      <c r="A25" s="390"/>
      <c r="B25" s="427"/>
      <c r="C25" s="96" t="str">
        <f>IF(ISBLANK(初期設定!C20)=TRUE,"",初期設定!C20)</f>
        <v>日用品・雑貨費</v>
      </c>
      <c r="D25" s="40"/>
      <c r="E25" s="393"/>
      <c r="F25" s="97">
        <v>45115</v>
      </c>
      <c r="G25" s="328"/>
      <c r="H25" s="329"/>
      <c r="I25" s="330"/>
      <c r="J25" s="330"/>
      <c r="K25" s="331"/>
      <c r="L25" s="393"/>
    </row>
    <row r="26" spans="1:12" ht="22.35" customHeight="1" x14ac:dyDescent="0.15">
      <c r="A26" s="390"/>
      <c r="B26" s="427"/>
      <c r="C26" s="96" t="str">
        <f>IF(ISBLANK(初期設定!C21)=TRUE,"",初期設定!C21)</f>
        <v>レジャー費</v>
      </c>
      <c r="D26" s="40"/>
      <c r="E26" s="393"/>
      <c r="F26" s="97">
        <v>45116</v>
      </c>
      <c r="G26" s="328"/>
      <c r="H26" s="329"/>
      <c r="I26" s="330"/>
      <c r="J26" s="330"/>
      <c r="K26" s="331"/>
      <c r="L26" s="393"/>
    </row>
    <row r="27" spans="1:12" ht="22.35" customHeight="1" x14ac:dyDescent="0.15">
      <c r="A27" s="390"/>
      <c r="B27" s="427"/>
      <c r="C27" s="96" t="str">
        <f>IF(ISBLANK(初期設定!C22)=TRUE,"",初期設定!C22)</f>
        <v>教養娯楽費</v>
      </c>
      <c r="D27" s="40"/>
      <c r="E27" s="393"/>
      <c r="F27" s="97">
        <v>45117</v>
      </c>
      <c r="G27" s="328"/>
      <c r="H27" s="329"/>
      <c r="I27" s="330"/>
      <c r="J27" s="330"/>
      <c r="K27" s="331"/>
      <c r="L27" s="393"/>
    </row>
    <row r="28" spans="1:12" ht="22.35" customHeight="1" x14ac:dyDescent="0.15">
      <c r="A28" s="390"/>
      <c r="B28" s="427"/>
      <c r="C28" s="96" t="str">
        <f>IF(ISBLANK(初期設定!C23)=TRUE,"",初期設定!C23)</f>
        <v>交際費（お中元等含）</v>
      </c>
      <c r="D28" s="40"/>
      <c r="E28" s="393"/>
      <c r="F28" s="97">
        <v>45118</v>
      </c>
      <c r="G28" s="328"/>
      <c r="H28" s="329"/>
      <c r="I28" s="330"/>
      <c r="J28" s="330"/>
      <c r="K28" s="331"/>
      <c r="L28" s="393"/>
    </row>
    <row r="29" spans="1:12" ht="22.35" customHeight="1" x14ac:dyDescent="0.15">
      <c r="A29" s="390"/>
      <c r="B29" s="427"/>
      <c r="C29" s="96" t="str">
        <f>IF(ISBLANK(初期設定!C24)=TRUE,"",初期設定!C24)</f>
        <v>夫こづかい</v>
      </c>
      <c r="D29" s="40"/>
      <c r="E29" s="393"/>
      <c r="F29" s="97">
        <v>45119</v>
      </c>
      <c r="G29" s="328"/>
      <c r="H29" s="329"/>
      <c r="I29" s="330"/>
      <c r="J29" s="330"/>
      <c r="K29" s="331"/>
      <c r="L29" s="393"/>
    </row>
    <row r="30" spans="1:12" ht="22.35" customHeight="1" x14ac:dyDescent="0.15">
      <c r="A30" s="390"/>
      <c r="B30" s="427"/>
      <c r="C30" s="96" t="str">
        <f>IF(ISBLANK(初期設定!C25)=TRUE,"",初期設定!C25)</f>
        <v>妻こづかい</v>
      </c>
      <c r="D30" s="40"/>
      <c r="E30" s="393"/>
      <c r="F30" s="97">
        <v>45120</v>
      </c>
      <c r="G30" s="328"/>
      <c r="H30" s="329"/>
      <c r="I30" s="330"/>
      <c r="J30" s="330"/>
      <c r="K30" s="331"/>
      <c r="L30" s="393"/>
    </row>
    <row r="31" spans="1:12" ht="22.35" customHeight="1" x14ac:dyDescent="0.15">
      <c r="A31" s="390"/>
      <c r="B31" s="427"/>
      <c r="C31" s="96" t="str">
        <f>IF(ISBLANK(初期設定!C26)=TRUE,"",初期設定!C26)</f>
        <v>（予備1）</v>
      </c>
      <c r="D31" s="40"/>
      <c r="E31" s="393"/>
      <c r="F31" s="97">
        <v>45121</v>
      </c>
      <c r="G31" s="328"/>
      <c r="H31" s="329"/>
      <c r="I31" s="330"/>
      <c r="J31" s="330"/>
      <c r="K31" s="331"/>
      <c r="L31" s="393"/>
    </row>
    <row r="32" spans="1:12" ht="22.35" customHeight="1" thickBot="1" x14ac:dyDescent="0.2">
      <c r="A32" s="390"/>
      <c r="B32" s="427"/>
      <c r="C32" s="98" t="str">
        <f>IF(ISBLANK(初期設定!C27)=TRUE,"",初期設定!C27)</f>
        <v>（予備2）</v>
      </c>
      <c r="D32" s="42"/>
      <c r="E32" s="393"/>
      <c r="F32" s="97">
        <v>45122</v>
      </c>
      <c r="G32" s="328"/>
      <c r="H32" s="329"/>
      <c r="I32" s="330"/>
      <c r="J32" s="330"/>
      <c r="K32" s="331"/>
      <c r="L32" s="393"/>
    </row>
    <row r="33" spans="1:12" ht="22.35" customHeight="1" thickBot="1" x14ac:dyDescent="0.2">
      <c r="A33" s="390"/>
      <c r="B33" s="428"/>
      <c r="C33" s="99" t="str">
        <f>IF(ISBLANK(初期設定!B8), "", IFERROR(LEFT(初期設定!B8,FIND(CHAR(10),初期設定!B8)-1),初期設定!B8)) &amp; "小計 Subtotal"</f>
        <v>基本生活費小計 Subtotal</v>
      </c>
      <c r="D33" s="100">
        <f>SUM(D13:D32)</f>
        <v>0</v>
      </c>
      <c r="E33" s="393"/>
      <c r="F33" s="97">
        <v>45123</v>
      </c>
      <c r="G33" s="328"/>
      <c r="H33" s="329"/>
      <c r="I33" s="330"/>
      <c r="J33" s="330"/>
      <c r="K33" s="331"/>
      <c r="L33" s="393"/>
    </row>
    <row r="34" spans="1:12" ht="22.35" customHeight="1" x14ac:dyDescent="0.15">
      <c r="A34" s="390"/>
      <c r="B34" s="417" t="str">
        <f>IF(ISBLANK(初期設定!B28), "", IFERROR(LEFT(初期設定!B28,FIND(CHAR(10),初期設定!B28)-1),初期設定!B28))</f>
        <v>住居費</v>
      </c>
      <c r="C34" s="101" t="str">
        <f>IF(ISBLANK(初期設定!C28)=TRUE,"",初期設定!C28)</f>
        <v>家賃・駐車場代</v>
      </c>
      <c r="D34" s="43"/>
      <c r="E34" s="393"/>
      <c r="F34" s="97">
        <v>45124</v>
      </c>
      <c r="G34" s="328"/>
      <c r="H34" s="329"/>
      <c r="I34" s="330"/>
      <c r="J34" s="330"/>
      <c r="K34" s="331"/>
      <c r="L34" s="393"/>
    </row>
    <row r="35" spans="1:12" ht="22.35" customHeight="1" x14ac:dyDescent="0.15">
      <c r="A35" s="390"/>
      <c r="B35" s="418"/>
      <c r="C35" s="102" t="str">
        <f>IF(ISBLANK(初期設定!C29)=TRUE,"",初期設定!C29)</f>
        <v>住宅ローン</v>
      </c>
      <c r="D35" s="41"/>
      <c r="E35" s="393"/>
      <c r="F35" s="97">
        <v>45125</v>
      </c>
      <c r="G35" s="328"/>
      <c r="H35" s="329"/>
      <c r="I35" s="330"/>
      <c r="J35" s="330"/>
      <c r="K35" s="331"/>
      <c r="L35" s="393"/>
    </row>
    <row r="36" spans="1:12" ht="22.35" customHeight="1" thickBot="1" x14ac:dyDescent="0.2">
      <c r="A36" s="390"/>
      <c r="B36" s="418"/>
      <c r="C36" s="103" t="str">
        <f>IF(ISBLANK(初期設定!C30)=TRUE,"",初期設定!C30)</f>
        <v>管理費修繕費</v>
      </c>
      <c r="D36" s="42"/>
      <c r="E36" s="393"/>
      <c r="F36" s="97">
        <v>45126</v>
      </c>
      <c r="G36" s="328"/>
      <c r="H36" s="329"/>
      <c r="I36" s="330"/>
      <c r="J36" s="330"/>
      <c r="K36" s="331"/>
      <c r="L36" s="393"/>
    </row>
    <row r="37" spans="1:12" ht="22.35" customHeight="1" x14ac:dyDescent="0.15">
      <c r="A37" s="390"/>
      <c r="B37" s="432" t="str">
        <f>IF(ISBLANK(初期設定!B31), "", IFERROR(LEFT(初期設定!B31,FIND(CHAR(10),初期設定!B31)-1),初期設定!B31))</f>
        <v>自動車費</v>
      </c>
      <c r="C37" s="101" t="str">
        <f>IF(ISBLANK(初期設定!C31)=TRUE,"",初期設定!C31)</f>
        <v>ガソリン代</v>
      </c>
      <c r="D37" s="44"/>
      <c r="E37" s="393"/>
      <c r="F37" s="97">
        <v>45127</v>
      </c>
      <c r="G37" s="328"/>
      <c r="H37" s="329"/>
      <c r="I37" s="330"/>
      <c r="J37" s="330"/>
      <c r="K37" s="331"/>
      <c r="L37" s="393"/>
    </row>
    <row r="38" spans="1:12" ht="22.35" customHeight="1" x14ac:dyDescent="0.15">
      <c r="A38" s="390"/>
      <c r="B38" s="433"/>
      <c r="C38" s="104" t="str">
        <f>IF(ISBLANK(初期設定!C32)=TRUE,"",初期設定!C32)</f>
        <v>駐車場代</v>
      </c>
      <c r="D38" s="39"/>
      <c r="E38" s="393"/>
      <c r="F38" s="97">
        <v>45128</v>
      </c>
      <c r="G38" s="328"/>
      <c r="H38" s="329"/>
      <c r="I38" s="330"/>
      <c r="J38" s="330"/>
      <c r="K38" s="331"/>
      <c r="L38" s="393"/>
    </row>
    <row r="39" spans="1:12" ht="22.35" customHeight="1" thickBot="1" x14ac:dyDescent="0.2">
      <c r="A39" s="390"/>
      <c r="B39" s="433"/>
      <c r="C39" s="105" t="str">
        <f>IF(ISBLANK(初期設定!C33)=TRUE,"",初期設定!C33)</f>
        <v>車保険代・車検代</v>
      </c>
      <c r="D39" s="41"/>
      <c r="E39" s="393"/>
      <c r="F39" s="97">
        <v>45129</v>
      </c>
      <c r="G39" s="328"/>
      <c r="H39" s="329"/>
      <c r="I39" s="330"/>
      <c r="J39" s="330"/>
      <c r="K39" s="331"/>
      <c r="L39" s="393"/>
    </row>
    <row r="40" spans="1:12" ht="22.35" customHeight="1" x14ac:dyDescent="0.15">
      <c r="A40" s="390"/>
      <c r="B40" s="429" t="str">
        <f>IF(ISBLANK(初期設定!B34), "", IFERROR(LEFT(初期設定!B34,FIND(CHAR(10),初期設定!B34)-1),初期設定!B34))</f>
        <v>保険</v>
      </c>
      <c r="C40" s="101" t="str">
        <f>IF(ISBLANK(初期設定!C34)=TRUE,"",初期設定!C34)</f>
        <v>生命保険・火災傷害保険</v>
      </c>
      <c r="D40" s="45"/>
      <c r="E40" s="393"/>
      <c r="F40" s="97">
        <v>45130</v>
      </c>
      <c r="G40" s="328"/>
      <c r="H40" s="329"/>
      <c r="I40" s="330"/>
      <c r="J40" s="330"/>
      <c r="K40" s="331"/>
      <c r="L40" s="393"/>
    </row>
    <row r="41" spans="1:12" ht="22.35" customHeight="1" x14ac:dyDescent="0.15">
      <c r="A41" s="390"/>
      <c r="B41" s="430"/>
      <c r="C41" s="104" t="str">
        <f>IF(ISBLANK(初期設定!C35)=TRUE,"",初期設定!C35)</f>
        <v>年金・学資・積立保険</v>
      </c>
      <c r="D41" s="46"/>
      <c r="E41" s="393"/>
      <c r="F41" s="97">
        <v>45131</v>
      </c>
      <c r="G41" s="328"/>
      <c r="H41" s="329"/>
      <c r="I41" s="330"/>
      <c r="J41" s="330"/>
      <c r="K41" s="331"/>
      <c r="L41" s="393"/>
    </row>
    <row r="42" spans="1:12" ht="22.35" customHeight="1" thickBot="1" x14ac:dyDescent="0.2">
      <c r="A42" s="390"/>
      <c r="B42" s="431"/>
      <c r="C42" s="103" t="str">
        <f>IF(ISBLANK(初期設定!C36)=TRUE,"",初期設定!C36)</f>
        <v>（予備）</v>
      </c>
      <c r="D42" s="47"/>
      <c r="E42" s="393"/>
      <c r="F42" s="97">
        <v>45132</v>
      </c>
      <c r="G42" s="328"/>
      <c r="H42" s="329"/>
      <c r="I42" s="330"/>
      <c r="J42" s="330"/>
      <c r="K42" s="331"/>
      <c r="L42" s="393"/>
    </row>
    <row r="43" spans="1:12" ht="22.35" customHeight="1" x14ac:dyDescent="0.15">
      <c r="A43" s="390"/>
      <c r="B43" s="432" t="str">
        <f>IF(ISBLANK(初期設定!B37), "", IFERROR(LEFT(初期設定!B37,FIND(CHAR(10),初期設定!B37)-1),初期設定!B37))</f>
        <v>教育費</v>
      </c>
      <c r="C43" s="101" t="str">
        <f>IF(ISBLANK(初期設定!C37)=TRUE,"",初期設定!C37)</f>
        <v>塾</v>
      </c>
      <c r="D43" s="44"/>
      <c r="E43" s="393"/>
      <c r="F43" s="97">
        <v>45133</v>
      </c>
      <c r="G43" s="332"/>
      <c r="H43" s="333"/>
      <c r="I43" s="334"/>
      <c r="J43" s="334"/>
      <c r="K43" s="335"/>
      <c r="L43" s="393"/>
    </row>
    <row r="44" spans="1:12" ht="22.35" customHeight="1" x14ac:dyDescent="0.15">
      <c r="A44" s="390"/>
      <c r="B44" s="433"/>
      <c r="C44" s="104" t="str">
        <f>IF(ISBLANK(初期設定!C38)=TRUE,"",初期設定!C38)</f>
        <v>ピアノ</v>
      </c>
      <c r="D44" s="39"/>
      <c r="E44" s="393"/>
      <c r="F44" s="97">
        <v>45134</v>
      </c>
      <c r="G44" s="332"/>
      <c r="H44" s="333"/>
      <c r="I44" s="334"/>
      <c r="J44" s="334"/>
      <c r="K44" s="335"/>
      <c r="L44" s="393"/>
    </row>
    <row r="45" spans="1:12" ht="22.35" customHeight="1" thickBot="1" x14ac:dyDescent="0.2">
      <c r="A45" s="390"/>
      <c r="B45" s="434"/>
      <c r="C45" s="106" t="str">
        <f>IF(ISBLANK(初期設定!C39)=TRUE,"",初期設定!C39)</f>
        <v>（予備）</v>
      </c>
      <c r="D45" s="48"/>
      <c r="E45" s="393"/>
      <c r="F45" s="97">
        <v>45135</v>
      </c>
      <c r="G45" s="328"/>
      <c r="H45" s="329"/>
      <c r="I45" s="330"/>
      <c r="J45" s="330"/>
      <c r="K45" s="331"/>
      <c r="L45" s="393"/>
    </row>
    <row r="46" spans="1:12" ht="22.35" customHeight="1" x14ac:dyDescent="0.15">
      <c r="A46" s="390"/>
      <c r="B46" s="415" t="str">
        <f>IF(ISBLANK(初期設定!B40), "", IFERROR(LEFT(初期設定!B40,FIND(CHAR(10),初期設定!B40)-1),初期設定!B40))</f>
        <v>その他</v>
      </c>
      <c r="C46" s="105" t="str">
        <f>IF(ISBLANK(初期設定!C40)=TRUE,"",初期設定!C40)</f>
        <v>他ローン</v>
      </c>
      <c r="D46" s="49"/>
      <c r="E46" s="393"/>
      <c r="F46" s="97">
        <v>45136</v>
      </c>
      <c r="G46" s="328"/>
      <c r="H46" s="329"/>
      <c r="I46" s="330"/>
      <c r="J46" s="330"/>
      <c r="K46" s="331"/>
      <c r="L46" s="393"/>
    </row>
    <row r="47" spans="1:12" ht="22.35" customHeight="1" x14ac:dyDescent="0.15">
      <c r="A47" s="390"/>
      <c r="B47" s="416"/>
      <c r="C47" s="104" t="str">
        <f>IF(ISBLANK(初期設定!C41)=TRUE,"",初期設定!C41)</f>
        <v>（予備1）</v>
      </c>
      <c r="D47" s="39"/>
      <c r="E47" s="393"/>
      <c r="F47" s="97">
        <v>45137</v>
      </c>
      <c r="G47" s="328"/>
      <c r="H47" s="329"/>
      <c r="I47" s="330"/>
      <c r="J47" s="330"/>
      <c r="K47" s="331"/>
      <c r="L47" s="393"/>
    </row>
    <row r="48" spans="1:12" ht="22.35" customHeight="1" thickBot="1" x14ac:dyDescent="0.2">
      <c r="A48" s="390"/>
      <c r="B48" s="416"/>
      <c r="C48" s="105" t="str">
        <f>IF(ISBLANK(初期設定!C42)=TRUE,"",初期設定!C42)</f>
        <v>（予備2）</v>
      </c>
      <c r="D48" s="50"/>
      <c r="E48" s="393"/>
      <c r="F48" s="97">
        <v>45138</v>
      </c>
      <c r="G48" s="336"/>
      <c r="H48" s="337"/>
      <c r="I48" s="338"/>
      <c r="J48" s="338"/>
      <c r="K48" s="339"/>
      <c r="L48" s="393"/>
    </row>
    <row r="49" spans="1:12" ht="22.35" customHeight="1" thickTop="1" thickBot="1" x14ac:dyDescent="0.2">
      <c r="A49" s="390"/>
      <c r="B49" s="395" t="s">
        <v>163</v>
      </c>
      <c r="C49" s="396"/>
      <c r="D49" s="107">
        <f>SUM(D13:D32,D34:D48)</f>
        <v>0</v>
      </c>
      <c r="E49" s="393"/>
      <c r="F49" s="108" t="s">
        <v>164</v>
      </c>
      <c r="G49" s="340">
        <f>SUM(G18:G48)</f>
        <v>0</v>
      </c>
      <c r="H49" s="340">
        <f t="shared" ref="H49:J49" si="0">SUM(H18:H48)</f>
        <v>0</v>
      </c>
      <c r="I49" s="340">
        <f t="shared" si="0"/>
        <v>0</v>
      </c>
      <c r="J49" s="340">
        <f t="shared" si="0"/>
        <v>0</v>
      </c>
      <c r="K49" s="341">
        <f>SUM(K18:K48)</f>
        <v>0</v>
      </c>
      <c r="L49" s="393"/>
    </row>
    <row r="50" spans="1:12" ht="22.35" customHeight="1" thickTop="1" thickBot="1" x14ac:dyDescent="0.2">
      <c r="A50" s="390"/>
      <c r="B50" s="397" t="s">
        <v>165</v>
      </c>
      <c r="C50" s="398"/>
      <c r="D50" s="109">
        <f>D10-D49</f>
        <v>0</v>
      </c>
      <c r="E50" s="393"/>
      <c r="F50" s="110" t="s">
        <v>249</v>
      </c>
      <c r="G50" s="342">
        <f>G17-G49</f>
        <v>0</v>
      </c>
      <c r="H50" s="342">
        <f t="shared" ref="H50:K50" si="1">H17-H49</f>
        <v>0</v>
      </c>
      <c r="I50" s="342">
        <f t="shared" si="1"/>
        <v>0</v>
      </c>
      <c r="J50" s="342">
        <f t="shared" si="1"/>
        <v>0</v>
      </c>
      <c r="K50" s="343">
        <f t="shared" si="1"/>
        <v>0</v>
      </c>
      <c r="L50" s="393"/>
    </row>
    <row r="51" spans="1:12" ht="32.1" customHeight="1" x14ac:dyDescent="0.15">
      <c r="A51" s="390"/>
      <c r="B51" s="394" t="s">
        <v>152</v>
      </c>
      <c r="C51" s="394"/>
      <c r="D51" s="394"/>
      <c r="E51" s="394"/>
      <c r="F51" s="394"/>
      <c r="G51" s="394"/>
      <c r="H51" s="394"/>
      <c r="I51" s="394"/>
      <c r="J51" s="394"/>
      <c r="K51" s="394"/>
      <c r="L51" s="111"/>
    </row>
    <row r="52" spans="1:12" ht="18.75" hidden="1" customHeight="1" x14ac:dyDescent="0.15"/>
    <row r="53" spans="1:12" ht="18.75" hidden="1" customHeight="1" x14ac:dyDescent="0.15"/>
  </sheetData>
  <sheetProtection algorithmName="SHA-512" hashValue="PnLEIJVnD9f0ZuNn8jnesajgpkY+hFYAU/w+xbsL2k+Bv+cHvxDTVyhNl+RW1pIAmYav9VAK7xJVCieUPxq5Lw==" saltValue="X/D2YuVcGet8G5uIksyHZw==" spinCount="100000" sheet="1" objects="1" scenarios="1"/>
  <mergeCells count="29"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  <mergeCell ref="F10:K14"/>
    <mergeCell ref="F15:K15"/>
    <mergeCell ref="B46:B48"/>
    <mergeCell ref="A1:D1"/>
    <mergeCell ref="A2:A51"/>
    <mergeCell ref="B2:D2"/>
    <mergeCell ref="B4:D4"/>
    <mergeCell ref="E4:E50"/>
    <mergeCell ref="B10:C10"/>
    <mergeCell ref="B11:D11"/>
    <mergeCell ref="B12:D12"/>
    <mergeCell ref="B13:B33"/>
    <mergeCell ref="B34:B36"/>
    <mergeCell ref="B51:K51"/>
    <mergeCell ref="B49:C49"/>
    <mergeCell ref="B50:C50"/>
    <mergeCell ref="B37:B39"/>
    <mergeCell ref="B40:B42"/>
    <mergeCell ref="B43:B45"/>
  </mergeCells>
  <phoneticPr fontId="13"/>
  <conditionalFormatting sqref="D10 D33 D49:D50">
    <cfRule type="cellIs" dxfId="17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20</vt:i4>
      </vt:variant>
    </vt:vector>
  </HeadingPairs>
  <TitlesOfParts>
    <vt:vector size="38" baseType="lpstr">
      <vt:lpstr>リスト</vt:lpstr>
      <vt:lpstr>初期設定</vt:lpstr>
      <vt:lpstr>Jan.</vt:lpstr>
      <vt:lpstr>Feb.</vt:lpstr>
      <vt:lpstr>Mar.</vt:lpstr>
      <vt:lpstr>Apr.</vt:lpstr>
      <vt:lpstr>May</vt:lpstr>
      <vt:lpstr>Jun.</vt:lpstr>
      <vt:lpstr>Jul.</vt:lpstr>
      <vt:lpstr>Aug.</vt:lpstr>
      <vt:lpstr>Sep.</vt:lpstr>
      <vt:lpstr>Oct.</vt:lpstr>
      <vt:lpstr>Nov.</vt:lpstr>
      <vt:lpstr>Dec.</vt:lpstr>
      <vt:lpstr>ボーナス等の臨時収支</vt:lpstr>
      <vt:lpstr>年間集計表 (円)</vt:lpstr>
      <vt:lpstr>年間集計表（外貨）</vt:lpstr>
      <vt:lpstr>グラフ</vt:lpstr>
      <vt:lpstr>'年間集計表 (円)'!Excel_BuiltIn_Print_Titles_1</vt:lpstr>
      <vt:lpstr>'年間集計表（外貨）'!Excel_BuiltIn_Print_Titles_1</vt:lpstr>
      <vt:lpstr>Apr.!Print_Area</vt:lpstr>
      <vt:lpstr>Aug.!Print_Area</vt:lpstr>
      <vt:lpstr>Dec.!Print_Area</vt:lpstr>
      <vt:lpstr>Feb.!Print_Area</vt:lpstr>
      <vt:lpstr>Jan.!Print_Area</vt:lpstr>
      <vt:lpstr>Jul.!Print_Area</vt:lpstr>
      <vt:lpstr>Jun.!Print_Area</vt:lpstr>
      <vt:lpstr>Mar.!Print_Area</vt:lpstr>
      <vt:lpstr>May!Print_Area</vt:lpstr>
      <vt:lpstr>Nov.!Print_Area</vt:lpstr>
      <vt:lpstr>Oct.!Print_Area</vt:lpstr>
      <vt:lpstr>Sep.!Print_Area</vt:lpstr>
      <vt:lpstr>ボーナス等の臨時収支!Print_Area</vt:lpstr>
      <vt:lpstr>初期設定!Print_Area</vt:lpstr>
      <vt:lpstr>'年間集計表 (円)'!Print_Area</vt:lpstr>
      <vt:lpstr>'年間集計表（外貨）'!Print_Area</vt:lpstr>
      <vt:lpstr>'年間集計表 (円)'!Print_Titles</vt:lpstr>
      <vt:lpstr>'年間集計表（外貨）'!Print_Titles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eiri</dc:creator>
  <cp:keywords/>
  <dc:description/>
  <cp:lastModifiedBy>Ohgaki Norio</cp:lastModifiedBy>
  <cp:revision/>
  <dcterms:created xsi:type="dcterms:W3CDTF">2011-08-13T06:24:54Z</dcterms:created>
  <dcterms:modified xsi:type="dcterms:W3CDTF">2026-03-22T08:09:29Z</dcterms:modified>
  <cp:category/>
  <cp:contentStatus/>
</cp:coreProperties>
</file>